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amarquez\Downloads\"/>
    </mc:Choice>
  </mc:AlternateContent>
  <xr:revisionPtr revIDLastSave="0" documentId="13_ncr:1_{8523C581-6FD6-4B80-8FDC-B3BC12D1B912}" xr6:coauthVersionLast="47" xr6:coauthVersionMax="47" xr10:uidLastSave="{00000000-0000-0000-0000-000000000000}"/>
  <workbookProtection workbookAlgorithmName="SHA-512" workbookHashValue="dIMGsWodedUF32rQfdZDhhAj/GRnTtqs56dvnyTBeeJBwbM3s4rvv9tQa2FWEelpnjR/BnQ4XvfmM8CfzxrvtQ==" workbookSaltValue="bTT6vHLwszp5l8wF1aaG8w==" workbookSpinCount="100000" lockStructure="1"/>
  <bookViews>
    <workbookView xWindow="-120" yWindow="-120" windowWidth="20730" windowHeight="11160" tabRatio="894" activeTab="1" xr2:uid="{60E2DDB2-2FF5-4F9A-B355-16F86641DEE8}"/>
  </bookViews>
  <sheets>
    <sheet name="Portada" sheetId="40" r:id="rId1"/>
    <sheet name="Normatividad" sheetId="8" r:id="rId2"/>
    <sheet name="Plan Institucional de Archivos" sheetId="39" r:id="rId3"/>
    <sheet name="Plan Anual de Adquisiciones" sheetId="52" r:id="rId4"/>
    <sheet name="Plan Estratégico de Talento Hum" sheetId="42" r:id="rId5"/>
    <sheet name="Plan Institucional de Capacitac" sheetId="43" r:id="rId6"/>
    <sheet name="Plan de Incentivos Instituciona" sheetId="44" r:id="rId7"/>
    <sheet name="Plan de Trabajo Anual en Seguri" sheetId="45" r:id="rId8"/>
    <sheet name="Plan Anticorrupción y de Atenci" sheetId="46" r:id="rId9"/>
    <sheet name="Plan de Tratamiento de Riesgos " sheetId="47" r:id="rId10"/>
    <sheet name="Plan de Seguridad y Privacidad " sheetId="48" r:id="rId11"/>
    <sheet name="Plan Estratégico" sheetId="49" r:id="rId12"/>
    <sheet name="Plan Institucional de Gesti" sheetId="50" r:id="rId13"/>
    <sheet name="Plan Estadístico" sheetId="51" r:id="rId14"/>
  </sheets>
  <externalReferences>
    <externalReference r:id="rId15"/>
    <externalReference r:id="rId16"/>
    <externalReference r:id="rId17"/>
  </externalReferences>
  <definedNames>
    <definedName name="_xlnm._FilterDatabase" localSheetId="8" hidden="1">'Plan Anticorrupción y de Atenci'!$A$11:$K$59</definedName>
    <definedName name="_xlnm._FilterDatabase" localSheetId="6" hidden="1">'Plan de Incentivos Instituciona'!$A$11:$K$28</definedName>
    <definedName name="_xlnm._FilterDatabase" localSheetId="10" hidden="1">'Plan de Seguridad y Privacidad '!$A$11:$K$26</definedName>
    <definedName name="_xlnm._FilterDatabase" localSheetId="7" hidden="1">'Plan de Trabajo Anual en Seguri'!$A$11:$K$25</definedName>
    <definedName name="_xlnm._FilterDatabase" localSheetId="9" hidden="1">'Plan de Tratamiento de Riesgos '!$A$11:$K$21</definedName>
    <definedName name="_xlnm._FilterDatabase" localSheetId="13" hidden="1">'Plan Estadístico'!#REF!</definedName>
    <definedName name="_xlnm._FilterDatabase" localSheetId="11" hidden="1">'Plan Estratégico'!$B$11:$L$37</definedName>
    <definedName name="_xlnm._FilterDatabase" localSheetId="2" hidden="1">'Plan Institucional de Archivos'!#REF!</definedName>
    <definedName name="_xlnm._FilterDatabase" localSheetId="5" hidden="1">'Plan Institucional de Capacitac'!$A$11:$AR$25</definedName>
    <definedName name="_xlnm._FilterDatabase" localSheetId="12" hidden="1">'Plan Institucional de Gesti'!#REF!</definedName>
    <definedName name="A">[1]INFORMACION!$C$4:$C$7</definedName>
    <definedName name="ABO">[1]INFORMACION!$O$4:$O$14</definedName>
    <definedName name="AD">[1]INFORMACION!$AB$4:$AB$14</definedName>
    <definedName name="Amenazas">#REF!</definedName>
    <definedName name="_xlnm.Print_Area" localSheetId="1">Normatividad!$A$1:$B$11</definedName>
    <definedName name="_xlnm.Print_Area" localSheetId="8">'Plan Anticorrupción y de Atenci'!$A$1:$I$59</definedName>
    <definedName name="_xlnm.Print_Area" localSheetId="6">'Plan de Incentivos Instituciona'!$A$1:$I$28</definedName>
    <definedName name="_xlnm.Print_Area" localSheetId="10">'Plan de Seguridad y Privacidad '!$A$1:$I$26</definedName>
    <definedName name="_xlnm.Print_Area" localSheetId="7">'Plan de Trabajo Anual en Seguri'!$A$1:$I$25</definedName>
    <definedName name="_xlnm.Print_Area" localSheetId="9">'Plan de Tratamiento de Riesgos '!$A$1:$I$21</definedName>
    <definedName name="_xlnm.Print_Area" localSheetId="13">'Plan Estadístico'!$A$1:$I$32</definedName>
    <definedName name="_xlnm.Print_Area" localSheetId="11">'Plan Estratégico'!$B$1:$J$37</definedName>
    <definedName name="_xlnm.Print_Area" localSheetId="4">'Plan Estratégico de Talento Hum'!#REF!</definedName>
    <definedName name="_xlnm.Print_Area" localSheetId="2">'Plan Institucional de Archivos'!#REF!</definedName>
    <definedName name="_xlnm.Print_Area" localSheetId="5">'Plan Institucional de Capacitac'!$A$1:$P$25</definedName>
    <definedName name="_xlnm.Print_Area" localSheetId="12">'Plan Institucional de Gesti'!$A$1:$I$37</definedName>
    <definedName name="AREAS">[1]INFORMACION!$T$4:$T$28</definedName>
    <definedName name="AS">[1]INFORMACION!$X$4:$X$14</definedName>
    <definedName name="B">[1]INFORMACION!$D$4:$D$14</definedName>
    <definedName name="CC">[1]INFORMACION!$F$4:$F$30</definedName>
    <definedName name="consolidado_flujos_de_caja_2014" localSheetId="4">#REF!</definedName>
    <definedName name="consolidado_flujos_de_caja_2014" localSheetId="0">'[2]consolidado fujos de caja'!$A$1:$ET$99</definedName>
    <definedName name="consolidado_flujos_de_caja_2014">'[2]consolidado fujos de caja'!$A$1:$ET$99</definedName>
    <definedName name="consolidado_ingresos_2014" localSheetId="4">#REF!</definedName>
    <definedName name="consolidado_ingresos_2014" localSheetId="0">'[2]consolidado de Ingresos'!$A$1:$IV$65536</definedName>
    <definedName name="consolidado_ingresos_2014">'[2]consolidado de Ingresos'!$A$1:$IV$65536</definedName>
    <definedName name="D">[1]INFORMACION!$G$4:$G$6</definedName>
    <definedName name="dd" localSheetId="8">#REF!</definedName>
    <definedName name="dd" localSheetId="6">#REF!</definedName>
    <definedName name="dd" localSheetId="10">#REF!</definedName>
    <definedName name="dd" localSheetId="7">#REF!</definedName>
    <definedName name="dd" localSheetId="9">#REF!</definedName>
    <definedName name="dd" localSheetId="13">#REF!</definedName>
    <definedName name="dd" localSheetId="11">#REF!</definedName>
    <definedName name="dd" localSheetId="4">#REF!</definedName>
    <definedName name="dd" localSheetId="5">#REF!</definedName>
    <definedName name="dd" localSheetId="12">#REF!</definedName>
    <definedName name="dd" localSheetId="0">#REF!</definedName>
    <definedName name="dd">#REF!</definedName>
    <definedName name="EST">[1]INFORMACION!$R$3:$R$8</definedName>
    <definedName name="FF">[1]INFORMACION!$B$4:$B$34</definedName>
    <definedName name="FG">[1]INFORMACION!$I$4:$I$57</definedName>
    <definedName name="Flujo_caja_2011" localSheetId="4">#REF!</definedName>
    <definedName name="Flujo_caja_2011" localSheetId="0">'[2]flujo 2011'!$B$1:$O$131</definedName>
    <definedName name="Flujo_caja_2011">'[2]flujo 2011'!$B$1:$O$131</definedName>
    <definedName name="flujo_caja_2012" localSheetId="4">#REF!</definedName>
    <definedName name="flujo_caja_2012" localSheetId="0">'[2]flujo 2012'!$B$1:$O$131</definedName>
    <definedName name="flujo_caja_2012">'[2]flujo 2012'!$B$1:$O$131</definedName>
    <definedName name="flujo_caja_2013" localSheetId="4">#REF!</definedName>
    <definedName name="flujo_caja_2013" localSheetId="0">'[2]flujo 2013'!$B$1:$O$139</definedName>
    <definedName name="flujo_caja_2013">'[2]flujo 2013'!$B$1:$O$139</definedName>
    <definedName name="flujo_de_caja_2010" localSheetId="4">#REF!</definedName>
    <definedName name="flujo_de_caja_2010" localSheetId="0">'[2]flujo -2010'!$B$1:$U$135</definedName>
    <definedName name="flujo_de_caja_2010">'[2]flujo -2010'!$B$1:$U$135</definedName>
    <definedName name="flujo_de_caja_2014" localSheetId="4">#REF!</definedName>
    <definedName name="flujo_de_caja_2014" localSheetId="0">[2]ACTUALIZADO!$A$1:$T$141</definedName>
    <definedName name="flujo_de_caja_2014">[2]ACTUALIZADO!$A$1:$T$141</definedName>
    <definedName name="flujo_real2014" localSheetId="4">#REF!</definedName>
    <definedName name="flujo_real2014" localSheetId="0">'[2]consolidado fujos de caja'!$A$1:$EQ$90</definedName>
    <definedName name="flujo_real2014">'[2]consolidado fujos de caja'!$A$1:$EQ$90</definedName>
    <definedName name="FREEE" localSheetId="8">#REF!</definedName>
    <definedName name="FREEE" localSheetId="6">#REF!</definedName>
    <definedName name="FREEE" localSheetId="10">#REF!</definedName>
    <definedName name="FREEE" localSheetId="7">#REF!</definedName>
    <definedName name="FREEE" localSheetId="9">#REF!</definedName>
    <definedName name="FREEE" localSheetId="13">#REF!</definedName>
    <definedName name="FREEE" localSheetId="11">#REF!</definedName>
    <definedName name="FREEE" localSheetId="4">#REF!</definedName>
    <definedName name="FREEE" localSheetId="5">#REF!</definedName>
    <definedName name="FREEE" localSheetId="12">#REF!</definedName>
    <definedName name="FREEE" localSheetId="0">#REF!</definedName>
    <definedName name="FREEE">#REF!</definedName>
    <definedName name="fuenteRecursos">#REF!</definedName>
    <definedName name="homologacion_2015" localSheetId="0">#REF!</definedName>
    <definedName name="homologacion_2015">#REF!</definedName>
    <definedName name="homologacion1" localSheetId="0">#REF!</definedName>
    <definedName name="homologacion1">#REF!</definedName>
    <definedName name="meses">#REF!</definedName>
    <definedName name="metas_acumuladas_2012" localSheetId="4">#REF!</definedName>
    <definedName name="metas_acumuladas_2012" localSheetId="0">'[2]Metas Acum 2012'!$A$1:$IV$65536</definedName>
    <definedName name="metas_acumuladas_2012">'[2]Metas Acum 2012'!$A$1:$IV$65536</definedName>
    <definedName name="metas_acumuladas_2013" localSheetId="4">#REF!</definedName>
    <definedName name="metas_acumuladas_2013" localSheetId="0">'[2]Metas acu A 2013'!$A$1:$IV$65536</definedName>
    <definedName name="metas_acumuladas_2013">'[2]Metas acu A 2013'!$A$1:$IV$65536</definedName>
    <definedName name="metas_consolidadas2014" localSheetId="4">#REF!</definedName>
    <definedName name="metas_consolidadas2014" localSheetId="0">'[2]METAS ACUMULADAS2014'!$A$1:$IV$65536</definedName>
    <definedName name="metas_consolidadas2014">'[2]METAS ACUMULADAS2014'!$A$1:$IV$65536</definedName>
    <definedName name="MOD">[1]INFORMACION!$AF$4:$AF$14</definedName>
    <definedName name="modalidad">#REF!</definedName>
    <definedName name="NB">[1]INFORMACION!$E$4:$E$6</definedName>
    <definedName name="Oportunidades">#REF!</definedName>
    <definedName name="OTROSI">[1]INFORMACION!$AH$4:$AH$15</definedName>
    <definedName name="PRE_2015" localSheetId="8">#REF!</definedName>
    <definedName name="PRE_2015" localSheetId="6">#REF!</definedName>
    <definedName name="PRE_2015" localSheetId="10">#REF!</definedName>
    <definedName name="PRE_2015" localSheetId="7">#REF!</definedName>
    <definedName name="PRE_2015" localSheetId="9">#REF!</definedName>
    <definedName name="PRE_2015" localSheetId="13">#REF!</definedName>
    <definedName name="PRE_2015" localSheetId="11">#REF!</definedName>
    <definedName name="PRE_2015" localSheetId="4">#REF!</definedName>
    <definedName name="PRE_2015" localSheetId="5">#REF!</definedName>
    <definedName name="PRE_2015" localSheetId="12">#REF!</definedName>
    <definedName name="PRE_2015" localSheetId="0">#REF!</definedName>
    <definedName name="PRE_2015">#REF!</definedName>
    <definedName name="pre_2015N" localSheetId="4">#REF!</definedName>
    <definedName name="pre_2015N" localSheetId="0">'[3]Ingreso y Aportes'!$D:$AD</definedName>
    <definedName name="pre_2015N">'[3]Ingreso y Aportes'!$D:$AD</definedName>
    <definedName name="Presidencia" localSheetId="8">#REF!</definedName>
    <definedName name="Presidencia" localSheetId="6">#REF!</definedName>
    <definedName name="Presidencia" localSheetId="10">#REF!</definedName>
    <definedName name="Presidencia" localSheetId="7">#REF!</definedName>
    <definedName name="Presidencia" localSheetId="9">#REF!</definedName>
    <definedName name="Presidencia" localSheetId="13">#REF!</definedName>
    <definedName name="Presidencia" localSheetId="11">#REF!</definedName>
    <definedName name="Presidencia" localSheetId="4">#REF!</definedName>
    <definedName name="Presidencia" localSheetId="5">#REF!</definedName>
    <definedName name="Presidencia" localSheetId="12">#REF!</definedName>
    <definedName name="Presidencia" localSheetId="0">#REF!</definedName>
    <definedName name="Presidencia">#REF!</definedName>
    <definedName name="PRO">[1]INFORMACION!$AD$4:$AD$14</definedName>
    <definedName name="proyeccion_2014FC" localSheetId="4">#REF!</definedName>
    <definedName name="proyeccion_2014FC" localSheetId="0">[2]ESTRUCTURA!$A$1:$O$172</definedName>
    <definedName name="proyeccion_2014FC">[2]ESTRUCTURA!$A$1:$O$172</definedName>
    <definedName name="respuestas" localSheetId="4">#REF!</definedName>
    <definedName name="respuestas">#REF!</definedName>
    <definedName name="SA" localSheetId="8">#REF!</definedName>
    <definedName name="SA" localSheetId="6">#REF!</definedName>
    <definedName name="SA" localSheetId="10">#REF!</definedName>
    <definedName name="SA" localSheetId="7">#REF!</definedName>
    <definedName name="SA" localSheetId="9">#REF!</definedName>
    <definedName name="SA" localSheetId="13">#REF!</definedName>
    <definedName name="SA" localSheetId="11">#REF!</definedName>
    <definedName name="SA" localSheetId="4">#REF!</definedName>
    <definedName name="SA" localSheetId="5">#REF!</definedName>
    <definedName name="SA" localSheetId="12">#REF!</definedName>
    <definedName name="SA" localSheetId="0">#REF!</definedName>
    <definedName name="SA">#REF!</definedName>
    <definedName name="saa" localSheetId="0">#REF!</definedName>
    <definedName name="saa">#REF!</definedName>
    <definedName name="TG">[1]INFORMACION!$L$4:$L$9</definedName>
    <definedName name="TI">[1]INFORMACION!$J$4:$J$8</definedName>
    <definedName name="Tipo">#REF!</definedName>
    <definedName name="TS">[1]INFORMACION!$V$4:$V$6</definedName>
    <definedName name="vf">#REF!</definedName>
    <definedName name="vfestado">#REF!</definedName>
    <definedName name="VIG">[1]INFORMACION!$Z$4:$Z$8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45" l="1"/>
  <c r="I18" i="45"/>
  <c r="I14" i="45"/>
  <c r="I25" i="44"/>
  <c r="I21" i="44"/>
  <c r="I18" i="44"/>
  <c r="I21" i="42"/>
  <c r="I17" i="42"/>
  <c r="I13" i="42"/>
  <c r="I9" i="42"/>
  <c r="I7" i="42"/>
  <c r="I24" i="42"/>
  <c r="H24" i="42"/>
  <c r="H21" i="42"/>
  <c r="H17" i="42"/>
  <c r="H13" i="42"/>
  <c r="H9" i="42"/>
  <c r="H7" i="42"/>
  <c r="I30" i="51" l="1"/>
  <c r="I28" i="51"/>
  <c r="I24" i="51"/>
  <c r="I20" i="51"/>
  <c r="I14" i="51"/>
  <c r="J33" i="49"/>
  <c r="J29" i="49"/>
  <c r="J26" i="49"/>
  <c r="J22" i="49"/>
  <c r="J17" i="49"/>
  <c r="J14" i="49"/>
  <c r="I55" i="46"/>
  <c r="I51" i="46"/>
  <c r="I47" i="46"/>
  <c r="I43" i="46"/>
  <c r="I39" i="46"/>
  <c r="I35" i="46"/>
  <c r="I32" i="46"/>
  <c r="I28" i="46"/>
  <c r="I24" i="46"/>
  <c r="I21" i="46"/>
  <c r="I17" i="46"/>
  <c r="I14" i="46"/>
  <c r="H257" i="52"/>
  <c r="G257" i="52"/>
  <c r="H226" i="52"/>
  <c r="H172" i="52"/>
  <c r="G172" i="52"/>
  <c r="H128" i="52"/>
  <c r="G128" i="52"/>
  <c r="H125" i="52"/>
  <c r="G125" i="52"/>
  <c r="H121" i="52"/>
  <c r="G121" i="52"/>
  <c r="H98" i="52"/>
  <c r="H97" i="52"/>
  <c r="H96" i="52"/>
  <c r="H95" i="52"/>
  <c r="H94" i="52"/>
  <c r="H93" i="52"/>
  <c r="H92" i="52"/>
  <c r="G92" i="52"/>
  <c r="H91" i="52"/>
  <c r="H90" i="52"/>
  <c r="H89" i="52"/>
  <c r="H88" i="52"/>
  <c r="H87" i="52"/>
  <c r="H86" i="52"/>
  <c r="H85" i="52"/>
  <c r="H84" i="52"/>
  <c r="H83" i="52"/>
  <c r="H82" i="52"/>
  <c r="H81" i="52"/>
  <c r="G58" i="52"/>
  <c r="G57" i="52"/>
  <c r="H30" i="51" l="1"/>
  <c r="H28" i="51"/>
  <c r="H24" i="51"/>
  <c r="H20" i="51"/>
  <c r="H14" i="51"/>
  <c r="I33" i="49" l="1"/>
  <c r="I29" i="49"/>
  <c r="I26" i="49" s="1"/>
  <c r="I22" i="49"/>
  <c r="I17" i="49"/>
  <c r="I14" i="49"/>
  <c r="I23" i="48" l="1"/>
  <c r="H23" i="48"/>
  <c r="I21" i="48"/>
  <c r="H21" i="48"/>
  <c r="I16" i="48"/>
  <c r="H16" i="48"/>
  <c r="I14" i="48"/>
  <c r="H14" i="48"/>
  <c r="I19" i="47" l="1"/>
  <c r="H19" i="47"/>
  <c r="I16" i="47"/>
  <c r="H16" i="47"/>
  <c r="I14" i="47"/>
  <c r="H14" i="47"/>
  <c r="H55" i="46" l="1"/>
  <c r="H51" i="46"/>
  <c r="H47" i="46"/>
  <c r="H43" i="46"/>
  <c r="H39" i="46"/>
  <c r="H35" i="46"/>
  <c r="H32" i="46"/>
  <c r="H28" i="46"/>
  <c r="H24" i="46"/>
  <c r="H21" i="46"/>
  <c r="H17" i="46"/>
  <c r="H14" i="46"/>
  <c r="H21" i="45" l="1"/>
  <c r="H18" i="45"/>
  <c r="H14" i="45"/>
  <c r="H25" i="44" l="1"/>
  <c r="H21" i="44"/>
  <c r="H18" i="44"/>
  <c r="I14" i="44"/>
  <c r="H14" i="44"/>
  <c r="L25" i="43" l="1"/>
  <c r="M24" i="43"/>
  <c r="J24" i="43"/>
  <c r="M23" i="43"/>
  <c r="J23" i="43"/>
  <c r="AO22" i="43"/>
  <c r="AJ22" i="43"/>
  <c r="AE22" i="43"/>
  <c r="Z22" i="43"/>
  <c r="M22" i="43"/>
  <c r="I22" i="43"/>
  <c r="J22" i="43" s="1"/>
  <c r="H22" i="43"/>
  <c r="M21" i="43"/>
  <c r="J21" i="43"/>
  <c r="M20" i="43"/>
  <c r="M18" i="43" s="1"/>
  <c r="J20" i="43"/>
  <c r="M19" i="43"/>
  <c r="J19" i="43"/>
  <c r="AO18" i="43"/>
  <c r="AJ18" i="43"/>
  <c r="AE18" i="43"/>
  <c r="Z18" i="43"/>
  <c r="I18" i="43"/>
  <c r="J18" i="43" s="1"/>
  <c r="H18" i="43"/>
  <c r="M17" i="43"/>
  <c r="M14" i="43" s="1"/>
  <c r="J17" i="43"/>
  <c r="AO14" i="43"/>
  <c r="AJ14" i="43"/>
  <c r="AE14" i="43"/>
  <c r="Z14" i="43"/>
  <c r="I14" i="43"/>
  <c r="J14" i="43" s="1"/>
  <c r="H14" i="4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Michel</author>
  </authors>
  <commentList>
    <comment ref="A17" authorId="0" shapeId="0" xr:uid="{C34FFAB0-9470-4AFC-865E-6815CF1819D7}">
      <text>
        <r>
          <rPr>
            <b/>
            <sz val="12"/>
            <color indexed="81"/>
            <rFont val="Tahoma"/>
            <family val="2"/>
          </rPr>
          <t xml:space="preserve">CCE:
</t>
        </r>
        <r>
          <rPr>
            <sz val="12"/>
            <color indexed="81"/>
            <rFont val="Tahoma"/>
            <family val="2"/>
          </rPr>
          <t xml:space="preserve">Agregar los códigos UNSPSC completos con los 8 dígitos y cada código UNSPSC separado por un espacio.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Ivonne Lorena Beltran Perez</author>
  </authors>
  <commentList>
    <comment ref="E4" authorId="0" shapeId="0" xr:uid="{98D8304F-0B11-40B1-9AF9-7D06A45704CB}">
      <text>
        <r>
          <rPr>
            <b/>
            <sz val="9"/>
            <color indexed="81"/>
            <rFont val="Tahoma"/>
            <family val="2"/>
          </rPr>
          <t xml:space="preserve">Ivonne Lorena Beltran Perez:
Líneas de ACCIÓN:
</t>
        </r>
        <r>
          <rPr>
            <sz val="9"/>
            <color indexed="81"/>
            <rFont val="Tahoma"/>
            <family val="2"/>
          </rPr>
          <t xml:space="preserve"> Estas líneas engloban todas las acciones que vas a realizar y seguir para alcanzar esos objetivos.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Yosmeny Judith Herrera Urueta</author>
  </authors>
  <commentList>
    <comment ref="U14" authorId="0" shapeId="0" xr:uid="{A0C27EE9-7628-498C-9C69-83D004BCE49F}">
      <text>
        <r>
          <rPr>
            <b/>
            <sz val="9"/>
            <color indexed="81"/>
            <rFont val="Tahoma"/>
            <family val="2"/>
          </rPr>
          <t>Yosmeny Judith Herrera Urueta:</t>
        </r>
        <r>
          <rPr>
            <sz val="9"/>
            <color indexed="81"/>
            <rFont val="Tahoma"/>
            <family val="2"/>
          </rPr>
          <t xml:space="preserve">
</t>
        </r>
      </text>
    </comment>
  </commentList>
</comments>
</file>

<file path=xl/sharedStrings.xml><?xml version="1.0" encoding="utf-8"?>
<sst xmlns="http://schemas.openxmlformats.org/spreadsheetml/2006/main" count="3028" uniqueCount="912">
  <si>
    <t xml:space="preserve">Normatividad Planes de Acción </t>
  </si>
  <si>
    <t>Ley 1474 de 2011 (julio 12)</t>
  </si>
  <si>
    <r>
      <t xml:space="preserve">Artículo 10. Presupuesto de publicidad. Parágrafo 3°. Las entidades del orden nacional y territorial a que se refiere esta disposición </t>
    </r>
    <r>
      <rPr>
        <b/>
        <sz val="16"/>
        <rFont val="Calibri"/>
        <family val="2"/>
        <scheme val="minor"/>
      </rPr>
      <t>están obligadas a publicar periódicamente</t>
    </r>
    <r>
      <rPr>
        <sz val="16"/>
        <rFont val="Calibri"/>
        <family val="2"/>
        <scheme val="minor"/>
      </rPr>
      <t xml:space="preserve"> </t>
    </r>
    <r>
      <rPr>
        <b/>
        <sz val="16"/>
        <rFont val="Calibri"/>
        <family val="2"/>
        <scheme val="minor"/>
      </rPr>
      <t xml:space="preserve">en su página de Internet toda la información relativa </t>
    </r>
    <r>
      <rPr>
        <sz val="16"/>
        <rFont val="Calibri"/>
        <family val="2"/>
        <scheme val="minor"/>
      </rPr>
      <t>al presupuesto</t>
    </r>
    <r>
      <rPr>
        <b/>
        <sz val="16"/>
        <rFont val="Calibri"/>
        <family val="2"/>
        <scheme val="minor"/>
      </rPr>
      <t>, planificación</t>
    </r>
    <r>
      <rPr>
        <sz val="16"/>
        <rFont val="Calibri"/>
        <family val="2"/>
        <scheme val="minor"/>
      </rPr>
      <t xml:space="preserve"> y gastos en las actividades descritas en el inciso primero de este artículo.</t>
    </r>
  </si>
  <si>
    <r>
      <t xml:space="preserve">Artículo 74. Plan de acción de las entidades públicas. A partir de la vigencia de la presente ley, </t>
    </r>
    <r>
      <rPr>
        <b/>
        <sz val="16"/>
        <rFont val="Calibri"/>
        <family val="2"/>
        <scheme val="minor"/>
      </rPr>
      <t>todas las entidades del Estado a más tardar el 31 de enero de cada año, deberán publicar en su respectiva página web el Plan de Acción para el año siguiente</t>
    </r>
    <r>
      <rPr>
        <sz val="16"/>
        <rFont val="Calibri"/>
        <family val="2"/>
        <scheme val="minor"/>
      </rPr>
      <t>, en el cual se especificarán los objetivos, las estrategias, los proyectos, las metas, los responsables, los planes generales de compras y la distribución presupuestal de sus proyectos de inversión junto a los indicadores de gestión.
Parágrafo. Las empresas industriales y comerciales del Estado y las Sociedades de Economía Mixta estarán exentas de publicar la información relacionada con sus proyectos de inversión.</t>
    </r>
  </si>
  <si>
    <t xml:space="preserve">Circular 001 2018 -Función Publica </t>
  </si>
  <si>
    <r>
      <rPr>
        <b/>
        <sz val="16"/>
        <rFont val="Calibri"/>
        <family val="2"/>
        <scheme val="minor"/>
      </rPr>
      <t xml:space="preserve">A partir del Plan Estratégico Sectorial, las  entidades, según el sector al que pertenezcan, deberán revisar su propósito fundamental </t>
    </r>
    <r>
      <rPr>
        <sz val="16"/>
        <rFont val="Calibri"/>
        <family val="2"/>
        <scheme val="minor"/>
      </rPr>
      <t>y cómo a través de este ,</t>
    </r>
    <r>
      <rPr>
        <b/>
        <sz val="16"/>
        <rFont val="Calibri"/>
        <family val="2"/>
        <scheme val="minor"/>
      </rPr>
      <t xml:space="preserve"> atenderán las  necesidades  de los grupos de valor a los que sirve y cómo aportará a las  metas sectoriales</t>
    </r>
    <r>
      <rPr>
        <sz val="16"/>
        <rFont val="Calibri"/>
        <family val="2"/>
        <scheme val="minor"/>
      </rPr>
      <t xml:space="preserve">. Con el objetivo de cumplir dichas metas la entidad deberá planear las acciones necesarias para fortalecer la implementación de las políticas de gestión y desempeño. </t>
    </r>
  </si>
  <si>
    <r>
      <t xml:space="preserve">En la </t>
    </r>
    <r>
      <rPr>
        <b/>
        <sz val="16"/>
        <rFont val="Calibri"/>
        <family val="2"/>
        <scheme val="minor"/>
      </rPr>
      <t>definición de estas  metas deben precisarse los responsables, los tiempos de ejecución, así como los indicadores que permitan hacer  el seguimiento, control y evaluación a su cumplimiento;</t>
    </r>
    <r>
      <rPr>
        <sz val="16"/>
        <rFont val="Calibri"/>
        <family val="2"/>
        <scheme val="minor"/>
      </rPr>
      <t xml:space="preserve"> todo lo anterior se recoge en las entidades del  orden nacional, en los llamados Planes Estratégicos  Institucionales.</t>
    </r>
  </si>
  <si>
    <r>
      <rPr>
        <sz val="16"/>
        <rFont val="Calibri"/>
        <family val="2"/>
        <scheme val="minor"/>
      </rPr>
      <t xml:space="preserve">Les corresponde a </t>
    </r>
    <r>
      <rPr>
        <b/>
        <sz val="16"/>
        <rFont val="Calibri"/>
        <family val="2"/>
        <scheme val="minor"/>
      </rPr>
      <t xml:space="preserve">los Comités Institucionales de Gestión y Desempeño hacer seguimiento, por lo menos una vez cada  tres meses </t>
    </r>
    <r>
      <rPr>
        <sz val="16"/>
        <rFont val="Calibri"/>
        <family val="2"/>
        <scheme val="minor"/>
      </rPr>
      <t xml:space="preserve">a los Planes Estratégicos  Institucionales, </t>
    </r>
    <r>
      <rPr>
        <b/>
        <sz val="16"/>
        <rFont val="Calibri"/>
        <family val="2"/>
        <scheme val="minor"/>
      </rPr>
      <t xml:space="preserve">Planes de  Acción Anual </t>
    </r>
    <r>
      <rPr>
        <sz val="16"/>
        <rFont val="Calibri"/>
        <family val="2"/>
        <scheme val="minor"/>
      </rPr>
      <t>y a las acciones  y estrategias adoptadas para  la  operación de MIPG</t>
    </r>
  </si>
  <si>
    <r>
      <rPr>
        <b/>
        <sz val="16"/>
        <rFont val="Calibri"/>
        <family val="2"/>
        <scheme val="minor"/>
      </rPr>
      <t>Para facilitar la ejecución, el seguimiento y la evaluación de los planes estratégicos institucionales, las entidades  los desagregan en los llamados Planes de Acción Anual</t>
    </r>
    <r>
      <rPr>
        <sz val="16"/>
        <rFont val="Calibri"/>
        <family val="2"/>
        <scheme val="minor"/>
      </rPr>
      <t xml:space="preserve"> o Planes Operativos Anuales. </t>
    </r>
  </si>
  <si>
    <r>
      <rPr>
        <b/>
        <sz val="16"/>
        <rFont val="Calibri"/>
        <family val="2"/>
        <scheme val="minor"/>
      </rPr>
      <t>La planeación en cascada tiene como propósit</t>
    </r>
    <r>
      <rPr>
        <sz val="16"/>
        <rFont val="Calibri"/>
        <family val="2"/>
        <scheme val="minor"/>
      </rPr>
      <t xml:space="preserve">o que, al final del gobierno, </t>
    </r>
    <r>
      <rPr>
        <b/>
        <sz val="16"/>
        <rFont val="Calibri"/>
        <family val="2"/>
        <scheme val="minor"/>
      </rPr>
      <t xml:space="preserve">los cumplimientos de la s metas estratégicas institucionales  aporte  al cumplimiento de las metas sectoriales, y la sumatoria de estos permita el cumplimiento de  las  metas de  gobierno </t>
    </r>
    <r>
      <rPr>
        <sz val="16"/>
        <rFont val="Calibri"/>
        <family val="2"/>
        <scheme val="minor"/>
      </rPr>
      <t>establecidas en el Plan Nacional  de Desarrollo.</t>
    </r>
  </si>
  <si>
    <r>
      <t xml:space="preserve">Es importante recordar que </t>
    </r>
    <r>
      <rPr>
        <b/>
        <sz val="16"/>
        <rFont val="Calibri"/>
        <family val="2"/>
        <scheme val="minor"/>
      </rPr>
      <t>los Planes de Acción,</t>
    </r>
    <r>
      <rPr>
        <sz val="16"/>
        <rFont val="Calibri"/>
        <family val="2"/>
        <scheme val="minor"/>
      </rPr>
      <t xml:space="preserve"> tanto del orden Nacional como territorial, </t>
    </r>
    <r>
      <rPr>
        <b/>
        <sz val="16"/>
        <rFont val="Calibri"/>
        <family val="2"/>
        <scheme val="minor"/>
      </rPr>
      <t>deben ser  publicados a 31 de enero de cada año en sus respectivas  páginas web institucionales</t>
    </r>
    <r>
      <rPr>
        <sz val="16"/>
        <rFont val="Calibri"/>
        <family val="2"/>
        <scheme val="minor"/>
      </rPr>
      <t>, acorde con el art 74 de  la Ley 14474 de 2011, así mismo el presupuesto debidamente desagregado. Además, se deberá publicar el  informe de gestión del año inmediatamente anterior. Adicionalmente , las entidades  nacionales  deberán considerar los lineamientos establecidos en el Decreto 612 de 2018 que modifico el Decreto 1083 de 1015.</t>
    </r>
  </si>
  <si>
    <t>Decreto 612 de 2018 (04 Abril)</t>
  </si>
  <si>
    <t>No.</t>
  </si>
  <si>
    <t>TOTAL</t>
  </si>
  <si>
    <t xml:space="preserve">Realizar informe final de intervención </t>
  </si>
  <si>
    <t>Ejecutar la intervención de saneamiento documental</t>
  </si>
  <si>
    <t>10.1.3</t>
  </si>
  <si>
    <t>Realizar la entrega de 100 cajas con la documentación identificada con riesgo de biodeterioro</t>
  </si>
  <si>
    <t>10.1.2</t>
  </si>
  <si>
    <t>Elaborar plan de trabajo para la intervención del acervo documental</t>
  </si>
  <si>
    <t>10.1.1</t>
  </si>
  <si>
    <t>Resultado</t>
  </si>
  <si>
    <t>Cumplimiento de la Acción</t>
  </si>
  <si>
    <t>Realizar limpieza y  saneamiento a los documentos identificados con biodeterioro</t>
  </si>
  <si>
    <t>Fortalecimiento gerencial, táctico y operativo centrado en el afiliado</t>
  </si>
  <si>
    <t>Información y Comunicación</t>
  </si>
  <si>
    <t>Gerencia Administrativa​</t>
  </si>
  <si>
    <t>Plan Institucional de Archivos de la Entidad -PINAR</t>
  </si>
  <si>
    <t xml:space="preserve">Realizar seguimiento y control a la conversión de las imágenes Microfilmadas a formato digital PDF </t>
  </si>
  <si>
    <t>9.1.3</t>
  </si>
  <si>
    <t>Realizar la entrega de los rollos de microfilmación para su conversión</t>
  </si>
  <si>
    <t>9.1.2</t>
  </si>
  <si>
    <t>Realizar el plan de trabajo para la intervención de los expedientes</t>
  </si>
  <si>
    <t>9.1.1</t>
  </si>
  <si>
    <t xml:space="preserve">A demanda </t>
  </si>
  <si>
    <t>Digitalizar 3.000 cajas con los expedientes que han sido intervenidos, los cuales deberán ser almacenados en la nube pública</t>
  </si>
  <si>
    <t>8.1.3</t>
  </si>
  <si>
    <t>Realizar la captura de información de 3.000 cajas para actualizar el inventario</t>
  </si>
  <si>
    <t>8.1.2</t>
  </si>
  <si>
    <t>8.1.1</t>
  </si>
  <si>
    <t>8.1</t>
  </si>
  <si>
    <t>Realizar el inventario documental a los metros lineales intervenidos</t>
  </si>
  <si>
    <t>7.1.3</t>
  </si>
  <si>
    <t>Intervenir 800 metros lineales de acervo documental</t>
  </si>
  <si>
    <t>7.1.2</t>
  </si>
  <si>
    <t>7.1.1</t>
  </si>
  <si>
    <t>Organizar los documentos del archivo central del FNA de acuerdo con la normatividad vigente (Año 2024)</t>
  </si>
  <si>
    <t>6.1.2</t>
  </si>
  <si>
    <t>6.1.1</t>
  </si>
  <si>
    <t>N/A</t>
  </si>
  <si>
    <t>6.1</t>
  </si>
  <si>
    <t>5.1.3</t>
  </si>
  <si>
    <t>5.1.2</t>
  </si>
  <si>
    <t>Solicitar aprobación de 824 cajas identificadas en el año 2023 para eliminación ante el Comité de Gestión y Desempeño</t>
  </si>
  <si>
    <t>5.1.1</t>
  </si>
  <si>
    <t>5.1</t>
  </si>
  <si>
    <t>Aprobar la eliminación de los documentos que hayan cumplido el tiempo de retención.</t>
  </si>
  <si>
    <t>4.1.5</t>
  </si>
  <si>
    <t>Solicitar a las áreas el cargue de los documentos en WorkManager y Sharepoint garantizando su cumplimiento</t>
  </si>
  <si>
    <t>4.1.4</t>
  </si>
  <si>
    <t>4.1.3</t>
  </si>
  <si>
    <t xml:space="preserve">Elaborar el cronograma de capacitación de Sharepoint y WordManager </t>
  </si>
  <si>
    <t>4.1.2</t>
  </si>
  <si>
    <t>Elaborar el cronograma con las áreas a las cuales se implementará las carpetas electrónicas en WorkManager.</t>
  </si>
  <si>
    <t>4.1.1</t>
  </si>
  <si>
    <t>4.1</t>
  </si>
  <si>
    <t>Implementar la Carpeta Electrónica de Archivo en las áreas del FNA</t>
  </si>
  <si>
    <t>3.1.3</t>
  </si>
  <si>
    <t>Realizar las visitas técnicas programadas</t>
  </si>
  <si>
    <t>3.1.2</t>
  </si>
  <si>
    <t>Elaborar cronograma de controles del manejo documental en las áreas</t>
  </si>
  <si>
    <t>3.1.1</t>
  </si>
  <si>
    <t>3.1</t>
  </si>
  <si>
    <t>2.1.3</t>
  </si>
  <si>
    <t>Actualizar el Banco terminológico de tipos, series y subseries documentales.</t>
  </si>
  <si>
    <t>2.1.2</t>
  </si>
  <si>
    <t>Actualizar el Programa de Gestión Documental</t>
  </si>
  <si>
    <t>2.1.1</t>
  </si>
  <si>
    <t>2.1</t>
  </si>
  <si>
    <t>Actualizar los instrumentos de Gestión Documental, de acuerdo con la normatividad vigente</t>
  </si>
  <si>
    <t>Participar en las mesas de trabajo de convalidación y aprobación de TRD y  cuadro de clasificación con el AGN</t>
  </si>
  <si>
    <t>1.1.3</t>
  </si>
  <si>
    <t>Radicar las TRD y el Cuadro de Clasificación ante el AGN para su convalidación</t>
  </si>
  <si>
    <t>1.1.2</t>
  </si>
  <si>
    <t xml:space="preserve">Actualizar documento Memoria Institucional </t>
  </si>
  <si>
    <t>1.1.1</t>
  </si>
  <si>
    <t>1.1</t>
  </si>
  <si>
    <t>Gestionar la aprobación de las TRD y Cuadro de Clasificación por parte del AGN</t>
  </si>
  <si>
    <t>% EJEC PPTAL</t>
  </si>
  <si>
    <t>PPTO
EJECUTADO</t>
  </si>
  <si>
    <t>% CUMPL.</t>
  </si>
  <si>
    <t>AVANCE</t>
  </si>
  <si>
    <t>META</t>
  </si>
  <si>
    <t>FECHA FINAL</t>
  </si>
  <si>
    <t>FECHA INICIO</t>
  </si>
  <si>
    <t>III TRIMESTRE</t>
  </si>
  <si>
    <t>II TRIMESTRE</t>
  </si>
  <si>
    <t>I TRIMESTRE</t>
  </si>
  <si>
    <t>META ANUAL</t>
  </si>
  <si>
    <t xml:space="preserve">TIPO DE INDICADOR </t>
  </si>
  <si>
    <t>FÓRMULA DE CÁLCULO</t>
  </si>
  <si>
    <t>UND MED</t>
  </si>
  <si>
    <t>NOMBRE</t>
  </si>
  <si>
    <t>VALOR PROGRAMADO</t>
  </si>
  <si>
    <t>CONCEPTO</t>
  </si>
  <si>
    <t>CÓDIGO PRESUPUESTAL</t>
  </si>
  <si>
    <t>OBSERVACIONES</t>
  </si>
  <si>
    <t>PRESUPUESTO (millones de pesos)</t>
  </si>
  <si>
    <t>RESPONSABLE EJECUTOR</t>
  </si>
  <si>
    <t>ENTREGABLE</t>
  </si>
  <si>
    <t>AVANCE DE LA ACTIVIDAD</t>
  </si>
  <si>
    <t>CUMPL.</t>
  </si>
  <si>
    <t>SEGUIMIENTO</t>
  </si>
  <si>
    <t>TIEMPO DE EJECUCIÓN</t>
  </si>
  <si>
    <t>ACTIVIDADES</t>
  </si>
  <si>
    <t>LÍNEA DE ACCIÓN O ESTRATÉGIA</t>
  </si>
  <si>
    <t>PILAR ESTRATÉGICO</t>
  </si>
  <si>
    <t>DIMENSIÓN MIPG</t>
  </si>
  <si>
    <t>ÁREA LÍDER DEL PLAN O POLÍTICA</t>
  </si>
  <si>
    <t>PLAN DECRETO 612 DE 2018</t>
  </si>
  <si>
    <t>Compromiso futuro ( &gt; 35 días)</t>
  </si>
  <si>
    <t>Compromiso próximo a cumplir</t>
  </si>
  <si>
    <t>Compromiso cumplido</t>
  </si>
  <si>
    <t>Tabla de Información</t>
  </si>
  <si>
    <t>Fecha Reunión de Seguimiento (aaaa/mm/dd)</t>
  </si>
  <si>
    <t xml:space="preserve">GERENCIA PLANEACION ESTRATÉGICA </t>
  </si>
  <si>
    <t>INDICADOR</t>
  </si>
  <si>
    <r>
      <rPr>
        <b/>
        <sz val="16"/>
        <rFont val="Calibri"/>
        <family val="2"/>
        <scheme val="minor"/>
      </rPr>
      <t>Las entidades deberán tomar como punto de partida las bases del Plan Nacional de Desarrollo 2022 - 2026 "</t>
    </r>
    <r>
      <rPr>
        <sz val="16"/>
        <rFont val="Calibri"/>
        <family val="2"/>
        <scheme val="minor"/>
      </rPr>
      <t>Colombia, 
potencia mundial de la vida",</t>
    </r>
    <r>
      <rPr>
        <b/>
        <sz val="16"/>
        <rFont val="Calibri"/>
        <family val="2"/>
        <scheme val="minor"/>
      </rPr>
      <t xml:space="preserve"> identificar los objetivos</t>
    </r>
    <r>
      <rPr>
        <sz val="16"/>
        <rFont val="Calibri"/>
        <family val="2"/>
        <scheme val="minor"/>
      </rPr>
      <t xml:space="preserve"> nacionales, sectoriales, territoriales </t>
    </r>
    <r>
      <rPr>
        <b/>
        <sz val="16"/>
        <rFont val="Calibri"/>
        <family val="2"/>
        <scheme val="minor"/>
      </rPr>
      <t>y las  metas a mediano y largo plazo, según corresponda.</t>
    </r>
  </si>
  <si>
    <r>
      <t xml:space="preserve">Art. 1. Adicionar la Capitulo 3 del Titulo 22 de la Parte 2 del Libro 2  del Decreto  1083 de  2015, "Único Reglamentario del Sector de la Función Pública, los siguientes artículos:
"2.2.22.3.14. </t>
    </r>
    <r>
      <rPr>
        <b/>
        <sz val="16"/>
        <rFont val="Calibri"/>
        <family val="2"/>
        <scheme val="minor"/>
      </rPr>
      <t>Integración de los Planes Institucionales y Estratégicos al Plan de Acción. Las entidades  del Estado</t>
    </r>
    <r>
      <rPr>
        <sz val="16"/>
        <rFont val="Calibri"/>
        <family val="2"/>
        <scheme val="minor"/>
      </rPr>
      <t xml:space="preserve">, de  acuerdo con el ámbito de aplicación del Modelo Integrado de  Planeación y Gestión, al Plan de Acción de que trata el artículo 74 de la Ley 1484 de 2011, </t>
    </r>
    <r>
      <rPr>
        <b/>
        <sz val="16"/>
        <rFont val="Calibri"/>
        <family val="2"/>
        <scheme val="minor"/>
      </rPr>
      <t xml:space="preserve">deberán integrar los Planes institucionales  y estratégicos  que se relacionan a continuación y publicarlos, en su respectiva página web, a más tardar el  31 de enero  de cada año. </t>
    </r>
    <r>
      <rPr>
        <sz val="16"/>
        <rFont val="Calibri"/>
        <family val="2"/>
        <scheme val="minor"/>
      </rPr>
      <t xml:space="preserve">
1.Plan Institucional de Archivos de la Entidad – PINAR
2.Plan Anual de Adquisiciones 
3.Plan Estratégico de Talento Humano
4.Plan Institucional de Capacitación
5.Plan de Incentivos Institucionales
6.Plan de Trabajo Anual en Seguridad y Salud en el Trabajo
7.Plan Anticorrupción y de Atención al Ciudadano
8.Plan Estratégico de Tecnologías de la Información y las Comunicaciones PETI
9.Plan de Tratamiento de Riesgos de Seguridad y Privacidad de la Información
10.Plan de Seguridad y Privacidad de la Información
Para dar cumplimiento al Decreto 1083 de 2015 se adicionan los siguientes planes:
11. Plan Estratégico
12. Plan Institucional de Gestión Ambiental - PIGA
13. Plan Estadístico</t>
    </r>
  </si>
  <si>
    <t>NO</t>
  </si>
  <si>
    <t>Estado de solicitud de vigencias futuras</t>
  </si>
  <si>
    <t>Descripción</t>
  </si>
  <si>
    <t xml:space="preserve">Modalidad de selección </t>
  </si>
  <si>
    <t>Valor total estimado</t>
  </si>
  <si>
    <t>Valor estimado en la vigencia actual</t>
  </si>
  <si>
    <t>Datos de contacto del responsable</t>
  </si>
  <si>
    <t>81161801;55111500;81112003;82111902</t>
  </si>
  <si>
    <t>JUNIO</t>
  </si>
  <si>
    <t>CONTRATACIÓN DIRECTA</t>
  </si>
  <si>
    <t>80101500;80101600</t>
  </si>
  <si>
    <t>MAYO</t>
  </si>
  <si>
    <t>ABRIL</t>
  </si>
  <si>
    <t>CONVOCATORIA PÚBLICA</t>
  </si>
  <si>
    <t>SI</t>
  </si>
  <si>
    <t>No solicitadas</t>
  </si>
  <si>
    <t>93151600;93151500</t>
  </si>
  <si>
    <t>80121701;80121704</t>
  </si>
  <si>
    <t>MARZO</t>
  </si>
  <si>
    <t>SEPTIEMBRE</t>
  </si>
  <si>
    <t>84121703;81141801;93151501</t>
  </si>
  <si>
    <t>DICIEMBRE</t>
  </si>
  <si>
    <t>80101700;80161500</t>
  </si>
  <si>
    <t>80101500;80121607</t>
  </si>
  <si>
    <t>80141505;80141504;80141501</t>
  </si>
  <si>
    <t>80121610;84141701;80151503;84141601</t>
  </si>
  <si>
    <t>43233000;	
81111500</t>
  </si>
  <si>
    <t>OCTUBRE</t>
  </si>
  <si>
    <t>43232300;81111500;81112200</t>
  </si>
  <si>
    <t>FEBRERO</t>
  </si>
  <si>
    <t>80121706;80121600; 80121700</t>
  </si>
  <si>
    <t>ENERO</t>
  </si>
  <si>
    <t>JULIO</t>
  </si>
  <si>
    <t>NOVIEMBRE</t>
  </si>
  <si>
    <t>80111600;80121610</t>
  </si>
  <si>
    <t xml:space="preserve">	
92101800</t>
  </si>
  <si>
    <t>CONVOCATORIA PÚBLICA ABREVIADA</t>
  </si>
  <si>
    <t>432321500;43232307</t>
  </si>
  <si>
    <t>84121701;84121703</t>
  </si>
  <si>
    <t>Ubicación: Distrito Capital de Bogotá - Bogotá   Nombre del responsable:VICEPRESIDENCIA DE REDES-VICEPRESIDENCIA DE REDES  Teléfono: 3077070   Correo: contratacion@fna.gov.co</t>
  </si>
  <si>
    <t>55101500;55111600;80141600;80141900;82101500;82101600;82101800;82101900;82141500;82151700;82121506;82111900;83121700</t>
  </si>
  <si>
    <t>Ubicación: Distrito Capital de Bogotá - Bogotá   Nombre del responsable:DIRECCIÓN DE PLANEACIÓN-GERENCIA  GESTIÓN DE PROCESOS  Teléfono: 3077070   Correo: contratacion@fna.gov.co</t>
  </si>
  <si>
    <t>CONVOCATORIA POR MERITOS</t>
  </si>
  <si>
    <t>Ubicación: Distrito Capital de Bogotá - Bogotá   Nombre del responsable:DIRECCIÓN DE PLANEACIÓN-DIRECCIÓN DE PLANEACIÓN  Teléfono: 3077070   Correo: contratacion@fna.gov.co</t>
  </si>
  <si>
    <t>Abril</t>
  </si>
  <si>
    <t>Ubicación: Distrito Capital de Bogotá - Bogotá   Nombre del responsable:VICEPRESIDENCIA DE OPERACIONES -GERENCIA LEGALIZADORA  Teléfono: 3077070   Correo: contratacion@fna.gov.co</t>
  </si>
  <si>
    <t>Ubicación: Distrito Capital de Bogotá - Bogotá   Nombre del responsable:VICEPRESIDENCIA DE OPERACIONES -GERENCIA ADMINISTRACIÓN DE GARANTÍAS  Teléfono: 3077070   Correo: contratacion@fna.gov.co</t>
  </si>
  <si>
    <t>92121602;80101500;43232300;43233200</t>
  </si>
  <si>
    <t>44111515;78131602;80161506;43232202;78131804;81112005;84121806</t>
  </si>
  <si>
    <t>Ubicación: Distrito Capital de Bogotá - Bogotá   Nombre del responsable:PRESIDENCIA-GERENCIA MERCADEO Y COMUNICACIONES  Teléfono: 3077070   Correo: contratacion@fna.gov.co</t>
  </si>
  <si>
    <t>55101500;55111600;;80141600;80141900;82101500;82101600;82101800;82101900;82111900;82121500;83121700;82141500;82151700</t>
  </si>
  <si>
    <t>80111600;80141500;80141600;80141900;90101600;90111600</t>
  </si>
  <si>
    <t>55101500;55111600;80141600;80141900;82101500;82101600;82101800:82101900;82111900;82121500;83121700;82141500;82151700</t>
  </si>
  <si>
    <t>55101500;55111600;80141600;80141900;82101500;82101600;82101800;82101900;82111900;82121500;83121700;82141500;82151700</t>
  </si>
  <si>
    <t>80141610;80101511</t>
  </si>
  <si>
    <t>Ubicación: Distrito Capital de Bogotá - Bogotá   Nombre del responsable:VICEPRESIDENCIA DE OPERACIONES -GERENCIA CUENTAS EMPRESARIALES  Teléfono: 3077070   Correo: contratacion@fna.gov.co</t>
  </si>
  <si>
    <t>Ubicación: Distrito Capital de Bogotá - Bogotá   Nombre del responsable:VICEPRESIDENCIA DE GESTIÓN HUMANA Y ADMINISTRATIVA-GERENCIA SEGUROS  Teléfono: 3077070   Correo: contratacion@fna.gov.co</t>
  </si>
  <si>
    <t>84131500
84131601</t>
  </si>
  <si>
    <t>AGOSTO</t>
  </si>
  <si>
    <t>80111622;85101508;85101605;85101604</t>
  </si>
  <si>
    <t>Ubicación: Distrito Capital de Bogotá - Bogotá   Nombre del responsable:VICEPRESIDENCIA DE GESTIÓN HUMANA Y ADMINISTRATIVA-GERENCIA GESTIÓN HUMANA  Teléfono: 3077070   Correo: contratacion@fna.gov.co</t>
  </si>
  <si>
    <t>42171500;42171600;42171700;42171800;42171900;42172000;42172100;42172200</t>
  </si>
  <si>
    <t>46191500;46191600;46191601;46191602;46191614</t>
  </si>
  <si>
    <t xml:space="preserve">93141802;43231505;80111700  </t>
  </si>
  <si>
    <t xml:space="preserve">	
86101800</t>
  </si>
  <si>
    <t>78111802;78111803;78111800</t>
  </si>
  <si>
    <t>53101600;53101900;53111600</t>
  </si>
  <si>
    <t>SUBASTA</t>
  </si>
  <si>
    <t>80111700;78111500</t>
  </si>
  <si>
    <t>80101500;93151500;93151600</t>
  </si>
  <si>
    <t xml:space="preserve">	
86121700;	
86101808</t>
  </si>
  <si>
    <t>81111705
81111707
81111800
81111801
81111803
81111804
81111811
81112208
81112218
81112222</t>
  </si>
  <si>
    <t>Ubicación: Distrito Capital de Bogotá - Bogotá   Nombre del responsable:VICEPRESIDENCIA DE TECNOLOGÍA Y TRANSFORMACIÓN DIGITAL-VICEPRESIDENCIA DE TECNOLOGÍA Y TRANSFORMACIÓN DIGITAL  Teléfono: 3077070   Correo: contratacion@fna.gov.co</t>
  </si>
  <si>
    <t>ACUERDOS MARCO DE PRECIO</t>
  </si>
  <si>
    <t>Ubicación: Distrito Capital de Bogotá - Bogotá   Nombre del responsable:VICEPRESIDENCIA DE TECNOLOGÍA Y TRANSFORMACIÓN DIGITAL-GERENCIA SERVICIOS TI E INFRASTRUCTURA  Teléfono: 3077070   Correo: contratacion@fna.gov.co</t>
  </si>
  <si>
    <t>43232800;43233700;</t>
  </si>
  <si>
    <t xml:space="preserve">81111500;81111812;81111820;81111801; 81112204;81112200 </t>
  </si>
  <si>
    <t>14111500; 44101500; 44103100; 80161800; 81112400; 82121500; 82121700</t>
  </si>
  <si>
    <t>INSTRUMENTOS DE AGREGACIÓN DE DEMANDA</t>
  </si>
  <si>
    <t>43232700;43232800;81111500;81112200</t>
  </si>
  <si>
    <t>43231500;81111500;81112100;81112200;81161500</t>
  </si>
  <si>
    <t>43231500;43232300;81112200;81111500;81111800</t>
  </si>
  <si>
    <t>COMPRA EN GRANDES SUPERFICIES</t>
  </si>
  <si>
    <t>43231500;43231600;43232300;81111500;81111800</t>
  </si>
  <si>
    <t>80121500;80121600;80121700</t>
  </si>
  <si>
    <t xml:space="preserve">81111500;81112300 </t>
  </si>
  <si>
    <t>43232800;43233700;43231500</t>
  </si>
  <si>
    <t>81111508;81111507;81111503;81112220</t>
  </si>
  <si>
    <t>43222600;81111500</t>
  </si>
  <si>
    <t xml:space="preserve">	
43231500</t>
  </si>
  <si>
    <t>81112204;81112200</t>
  </si>
  <si>
    <t>81111500;43231500</t>
  </si>
  <si>
    <t>Ubicación: Distrito Capital de Bogotá - Bogotá   Nombre del responsable:VICEPRESIDENCIA DE TECNOLOGÍA Y TRANSFORMACIÓN DIGITAL-GERENCIA SISTEMAS DE LA INFORMACIÓN  Teléfono: 3077070   Correo: contratacion@fna.gov.co</t>
  </si>
  <si>
    <t>43231500;81111500;81112000;81112200</t>
  </si>
  <si>
    <t>43231500;81111800;81112000;81112100;81112400;81112500</t>
  </si>
  <si>
    <t>81111500; 81112200</t>
  </si>
  <si>
    <t>43231500;43232300;81111500;81111800;81112200</t>
  </si>
  <si>
    <t xml:space="preserve">43231500;43232300;81111500;81112200 </t>
  </si>
  <si>
    <t>43232300;43233200;81111800;81111500</t>
  </si>
  <si>
    <t>43201800;81111500;81111800</t>
  </si>
  <si>
    <t>81111800;81111900;
81112000;81112200;
81112300</t>
  </si>
  <si>
    <t>43232300;43231500;43232300;81111500;81112200</t>
  </si>
  <si>
    <t>81111800;43231500</t>
  </si>
  <si>
    <t>43231500;81112100;81112200</t>
  </si>
  <si>
    <t>81111800; 81112500; 81112400</t>
  </si>
  <si>
    <t>CONVOCATORIA DIRECTA</t>
  </si>
  <si>
    <t>81111700;81111500;81112000;81112200;81112300;81112400;81112500;81111800;43232300</t>
  </si>
  <si>
    <t>Ubicación: Distrito Capital de Bogotá - Bogotá   Nombre del responsable:VICEPRESIDENCIA DE TECNOLOGÍA Y TRANSFORMACIÓN DIGITAL-GERENCIA ANALÍTICA DE DATOS  Teléfono: 3077070   Correo: contratacion@fna.gov.co</t>
  </si>
  <si>
    <t>81111506;81111508;81111509;81111500</t>
  </si>
  <si>
    <t>Ubicación: Distrito Capital de Bogotá - Bogotá   Nombre del responsable:VICEPRESIDENCIA DE TECNOLOGÍA Y TRANSFORMACIÓN DIGITAL-GERENCIA DIGITAL  Teléfono: 3077070   Correo: contratacion@fna.gov.co</t>
  </si>
  <si>
    <t xml:space="preserve">43232300;43233200;81111500;81112200 </t>
  </si>
  <si>
    <t>Ubicación: Distrito Capital de Bogotá - Bogotá   Nombre del responsable:VICEPRESIDENCIA DE TECNOLOGÍA Y TRANSFORMACIÓN DIGITAL-GERENCIA DE ESTRATEGIA TI Y ASEGURAMIENTO INFORMATICO  Teléfono: 3077070   Correo: contratacion@fna.gov.co</t>
  </si>
  <si>
    <t>43233200:43232300;81112200;81112300;81111500;81111800</t>
  </si>
  <si>
    <t>80141500
80141505
80141600
80141601
80141603
80141604
80141606
80141626</t>
  </si>
  <si>
    <t>Ubicación: Distrito Capital de Bogotá - Bogotá   Nombre del responsable:VICEPRESIDENCIA EMPRESARIAL-VICEPRESIDENCIA EMPRESARIAL  Teléfono: 3077070   Correo: contratacion@fna.gov.co</t>
  </si>
  <si>
    <t>80141500, 80101500</t>
  </si>
  <si>
    <t>Ubicación: Distrito Capital de Bogotá - Bogotá   Nombre del responsable:SECRETARÍA GENERAL -GERENCIA SAC  Teléfono: 3077070   Correo: contratacion@fna.gov.co</t>
  </si>
  <si>
    <t>80101500; 80101600</t>
  </si>
  <si>
    <t>Junio</t>
  </si>
  <si>
    <t xml:space="preserve">82111804; 82111604 </t>
  </si>
  <si>
    <t>86141500; 86141501; 86111500</t>
  </si>
  <si>
    <t>Febrero</t>
  </si>
  <si>
    <t>80101500, 80121700,80111600,80121704</t>
  </si>
  <si>
    <t>Ubicación: Distrito Capital de Bogotá - Bogotá   Nombre del responsable:SECRETARÍA GENERAL -GERENCIA CONTRATACIÓN  Teléfono: 3077070   Correo: contratacion@fna.gov.co</t>
  </si>
  <si>
    <t>Ubicación: Distrito Capital de Bogotá - Bogotá   Nombre del responsable:VICEPRESIDENCIA DE GESTIÓN HUMANA Y ADMINISTRATIVA-GERENCIA ADMINISTRATIVA  Teléfono: 3077070   Correo: contratacion@fna.gov.co</t>
  </si>
  <si>
    <t>70141605, 76101503</t>
  </si>
  <si>
    <t>78101800;56121500</t>
  </si>
  <si>
    <t>43232202
44111515
78131602
78131804
80161506
81112005</t>
  </si>
  <si>
    <t>76121500;47121700,47121702,47121709</t>
  </si>
  <si>
    <t>56101700;56112104;56101703;56101702;56101701;56101708;56101522;56101519;44111900;56112100</t>
  </si>
  <si>
    <t>72153600;73111500</t>
  </si>
  <si>
    <t>92101500;92121701</t>
  </si>
  <si>
    <t>77101504;77101505;77101600:77101700;77102000;77102004;83101509;83101506;70171605;77101706;77101707;70171607;40142207;40151510</t>
  </si>
  <si>
    <t>76111501;90101700</t>
  </si>
  <si>
    <t>Ubicación: Distrito Capital de Bogotá - Bogotá   Nombre del responsable:DIRECCIÓN DE TRANSPARENCIA Y CUMPLIMIENTO-GERENCIA ANTIFRAUDES  Teléfono: 3077070   Correo: contratacion@fna.gov.co</t>
  </si>
  <si>
    <t>Ubicación: Distrito Capital de Bogotá - Bogotá   Nombre del responsable:DIRECCIÓN DE TRANSPARENCIA Y CUMPLIMIENTO-DIRECCIÓN DE TRANSPARENCIA Y CUMPLIMIENTO  Teléfono: 3077070   Correo: contratacion@fna.gov.co</t>
  </si>
  <si>
    <t>Ubicación: Distrito Capital de Bogotá - Bogotá   Nombre del responsable:VICEPRESIDENCIA JURÍDICA-VICEPRESIDENCIA JURÍDICA  Teléfono: 3077070   Correo: contratacion@fna.gov.co</t>
  </si>
  <si>
    <t>Ubicación: Distrito Capital de Bogotá - Bogotá   Nombre del responsable:PRESIDENCIA-PRESIDENCIA  Teléfono: 3077070   Correo: contratacion@fna.gov.co</t>
  </si>
  <si>
    <t>Ubicación: Distrito Capital de Bogotá - Bogotá   Nombre del responsable:VICEPRESIDENCIA DE CRÉDITO-GERENCIA CRÉDITO INDIVIDUAL  Teléfono: 3077070   Correo: contratacion@fna.gov.co</t>
  </si>
  <si>
    <t>80141601;80141623</t>
  </si>
  <si>
    <t>Ubicación: Distrito Capital de Bogotá - Bogotá   Nombre del responsable:VICEPRESIDENCIA EMPRESARIAL-GERENCIA ESTADO  Teléfono: 3077070   Correo: contratacion@fna.gov.co</t>
  </si>
  <si>
    <t>43232300;81112003</t>
  </si>
  <si>
    <t>Ubicación: Distrito Capital de Bogotá - Bogotá   Nombre del responsable:VICEPRESIDENCIA EMPRESARIAL-GERENCIA CONSTRUCTOR  Teléfono: 3077070   Correo: contratacion@fna.gov.co</t>
  </si>
  <si>
    <t>80141500
80141505
80141600
80141601
80141603
80141604
80141606
80141626
93171600</t>
  </si>
  <si>
    <t xml:space="preserve">80141600;  80141507 </t>
  </si>
  <si>
    <t xml:space="preserve">80141507;80141601 </t>
  </si>
  <si>
    <t>FECHA
RENEGOCIADA</t>
  </si>
  <si>
    <t>IV TRIMESTRE</t>
  </si>
  <si>
    <t>Plan Estratégico de Talento Humano</t>
  </si>
  <si>
    <t>Gerencia de Gestión Humana</t>
  </si>
  <si>
    <t>Talento Humano</t>
  </si>
  <si>
    <t>Contar con tecnología y datos para la toma de decisiones estratégicas</t>
  </si>
  <si>
    <t>Porcentaje</t>
  </si>
  <si>
    <t>Realizar la Modernización de plataformas tecnológicas de Gestión Humana</t>
  </si>
  <si>
    <t xml:space="preserve">Equipo comprometido con la entidad y con la excelencia en el servicio al afiliado </t>
  </si>
  <si>
    <t>Desarrollar instrumentos que permitan fortalecer las habilidades y competencias de los trabajadores oficiales y servidores públicos de las áreas de la entidad</t>
  </si>
  <si>
    <t>Instrumentos desarrollados</t>
  </si>
  <si>
    <t>Número</t>
  </si>
  <si>
    <t xml:space="preserve">Crear el formato de evaluación de los servidores </t>
  </si>
  <si>
    <t xml:space="preserve">Actualización y fortalecimiento del manual  de funciones  y competencias </t>
  </si>
  <si>
    <t xml:space="preserve">Implementar el proyecto Gestión Humana mas Cerca </t>
  </si>
  <si>
    <t xml:space="preserve">Construir el plan de trabajo del proyecto Gestión Humana mas Cerca </t>
  </si>
  <si>
    <t>Diseñar el cronograma de visitas a los puntos de atención</t>
  </si>
  <si>
    <t>Realizar el  seguimiento a las visitas programadas conforme el cronograma.</t>
  </si>
  <si>
    <t xml:space="preserve">Implementar estrategia de  inclusión laboral de las personas en condición de discapacidad dentro de los entornos laborales </t>
  </si>
  <si>
    <t xml:space="preserve">Diseñar el Instructivo de acompañamiento para las personas que se vinculen a la entidad en condición de discapacidad </t>
  </si>
  <si>
    <t xml:space="preserve">Implementar las campañas de sensibilización </t>
  </si>
  <si>
    <t xml:space="preserve">Seguimiento de la estrategia de  inclusión laboral de las personas en condición de discapacidad </t>
  </si>
  <si>
    <t>PLAN INSTITUCIONAL DE CAPACITACIÓN</t>
  </si>
  <si>
    <t>Implementar  una estrategia  de formación a formadores  por regiones</t>
  </si>
  <si>
    <t>Gerencia  de Gestión Humana</t>
  </si>
  <si>
    <t>Número de formadores por Regiones</t>
  </si>
  <si>
    <t>Sumatoria de formadores</t>
  </si>
  <si>
    <t>Establecer el rol del formador para el proceso de capacitación.</t>
  </si>
  <si>
    <t xml:space="preserve">Perfil del formador 
</t>
  </si>
  <si>
    <t xml:space="preserve"> Diseño de contenido </t>
  </si>
  <si>
    <t xml:space="preserve">Realizar el proceso de Entrenamiento a los formadores. </t>
  </si>
  <si>
    <t xml:space="preserve">Presentar cronograma y
listados de asistencia.
 </t>
  </si>
  <si>
    <t xml:space="preserve">Porcentaje Funcionarios comerciales entrenados </t>
  </si>
  <si>
    <t xml:space="preserve">(Total de comercial capacitados / Total de comerciales a capacitar)*100% </t>
  </si>
  <si>
    <t xml:space="preserve">Documento con la ruta  del entrenamiento para cargos comerciales 
 </t>
  </si>
  <si>
    <t xml:space="preserve">Diseñar Instructivos y formatos de entrenamiento </t>
  </si>
  <si>
    <t>Instructivos y formatos aprobados en Isolucion</t>
  </si>
  <si>
    <t xml:space="preserve">Capacitar sobre contenidos al equipo de comerciales a nivel nacional   </t>
  </si>
  <si>
    <t xml:space="preserve"> 1/03/2024</t>
  </si>
  <si>
    <t>Listado de asistencia.</t>
  </si>
  <si>
    <t>2.1.1.2.02.09.01</t>
  </si>
  <si>
    <t>Capacitación</t>
  </si>
  <si>
    <t xml:space="preserve">Porcentaje de la ejecución   </t>
  </si>
  <si>
    <t>(Total de capacitaciones ejecutadas/ total de capacitaciones programadas en el PIC)*100%</t>
  </si>
  <si>
    <t xml:space="preserve">Diseñar y aprobar  Plan de Capacitación 2024 de acuerdo con diagnostico de necesidades  </t>
  </si>
  <si>
    <t xml:space="preserve">Estructura de PIC 2024 definida en formato Excel y Acta de Comité de Capacitación </t>
  </si>
  <si>
    <t xml:space="preserve">Realizar seguimiento a la ejecución del PIC </t>
  </si>
  <si>
    <t xml:space="preserve">Excel de seguimiento </t>
  </si>
  <si>
    <t>PLAN DE BIENESTAR E INCENTIVOS INSTITUCIONALES</t>
  </si>
  <si>
    <t>Plan de Incentivos Institucionales</t>
  </si>
  <si>
    <t>Instrumentos diseñados</t>
  </si>
  <si>
    <t>Formular el  Plan de Bienestar bajo las dimensiones equilibrio entre la vida familiar, personal y laboral y Calidad de vida laboral  de los servidores públicos y sus familias.</t>
  </si>
  <si>
    <t xml:space="preserve">Gestionar beneficios del plan de incentivos para empleados públicos a través de capacitación formal  </t>
  </si>
  <si>
    <t xml:space="preserve">Diseñar un programa de horarios flexibles </t>
  </si>
  <si>
    <t>Implementar el programa de Diversidad e Inclusión</t>
  </si>
  <si>
    <t>ACTIVIDADES REALIZADAS</t>
  </si>
  <si>
    <t>Ejecutar el programa de Diversidad e Inclusión</t>
  </si>
  <si>
    <t xml:space="preserve">Ejecutar el Programa de fortalecimiento e inclusión de genero  </t>
  </si>
  <si>
    <t xml:space="preserve">Incentivar la vocación por el servicio publico </t>
  </si>
  <si>
    <t>SERVIDORES PÚBLICOS INCENTIVADOS</t>
  </si>
  <si>
    <t xml:space="preserve">Diseñar acciones de reconocimiento 
fomentando el sentido de pertenencia y la vocación por el servicio público a través de reconocimientos a los servidores públicos. </t>
  </si>
  <si>
    <t xml:space="preserve">Implementación del  programa de reconocimiento a los servidores públicos. </t>
  </si>
  <si>
    <t xml:space="preserve">Seguimiento del  programa de reconocimiento a los servidores públicos. </t>
  </si>
  <si>
    <t>Implementar el modelo de diagnostico de clima laboral en la entidad</t>
  </si>
  <si>
    <t>NÚMERO DE PERSONAS</t>
  </si>
  <si>
    <t>A demanda</t>
  </si>
  <si>
    <t xml:space="preserve">Aplicar el modelo de diagnostico de clima laboral </t>
  </si>
  <si>
    <t xml:space="preserve">Socializar el resultado y formular el plan de mejoramiento </t>
  </si>
  <si>
    <t xml:space="preserve"> PLAN DE TRABAJO ANUAL EN SEGURIDAD Y SALUD EN EL TRABAJO</t>
  </si>
  <si>
    <t>Plan de Trabajo Anual en Seguridad y Salud en el Trabajo</t>
  </si>
  <si>
    <t>Implementar el Plan estratégico de seguridad vial-  PESV  con el fin de dar cumplimiento a la resolución No. 40595 de 2022</t>
  </si>
  <si>
    <t xml:space="preserve">Número de Conductores Capacitados
</t>
  </si>
  <si>
    <t>Socializar las políticas y actos administrativos</t>
  </si>
  <si>
    <t>Conformar Comité PESV</t>
  </si>
  <si>
    <t>Capacitar a los conductores y personal que hace uso de los diferentes medios de transporte de acuerdo con lo establecido en la  resolución No  40595 de 2022</t>
  </si>
  <si>
    <t>Implementar lineamientos  que permitan mitigar los  factores de riesgo psicosociales por condiciones extralaborales</t>
  </si>
  <si>
    <t xml:space="preserve">Porcentaje de solicitudes tramitadas en trabajo no presencial
</t>
  </si>
  <si>
    <t xml:space="preserve">Socializar la política de trabajo no presencial </t>
  </si>
  <si>
    <t>2024-04-31</t>
  </si>
  <si>
    <t xml:space="preserve">Implementar política de trabajo no presencial </t>
  </si>
  <si>
    <t xml:space="preserve">Identificar los factores de riesgo psicosocial en la población del FNA </t>
  </si>
  <si>
    <t xml:space="preserve">Número de  trabajadores que participan en la aplicación de la batería psicosocial 
</t>
  </si>
  <si>
    <t>Aplicar la batería de riesgo psicosocial al personal que cumpla los requisitos de la resolución 2646 del 2008 y la 2764 del 2022</t>
  </si>
  <si>
    <t>Implementar plan de acción derivado de la batería de riesgo psicosocial del 2023</t>
  </si>
  <si>
    <t>Crear protocolo de seguridad basada en el comportamiento</t>
  </si>
  <si>
    <t xml:space="preserve"> PLAN ANTICORRUPCIÓN Y DE ATENCIÓN AL CIUDADANO</t>
  </si>
  <si>
    <t>Plan Anticorrupción y de Atención al Ciudadano</t>
  </si>
  <si>
    <t>Gerencia de Antifraudes</t>
  </si>
  <si>
    <t>Gestión con Valores para Resultados</t>
  </si>
  <si>
    <t>Realizar sensibilización sobre la importancia en temas de la transparencia, corrupción, fraude y SARLAFT</t>
  </si>
  <si>
    <t>Número de áreas sensibilizadas</t>
  </si>
  <si>
    <t>Elaborar plan de sensibilización temas de transparencia, corrupción, fraude y SARLAF</t>
  </si>
  <si>
    <t>Implementar acciones formativas para prevenir y mitigar hechos de fraude y corrupción</t>
  </si>
  <si>
    <t>Actualizar la documentación relacionada con el proceso de Transparencia y Cumplimiento</t>
  </si>
  <si>
    <t>Porcentaje de documentos actualizados</t>
  </si>
  <si>
    <t>Diagnosticar las necesidades de actualización en conjunto con la Gerencia de Gestión de Procesos</t>
  </si>
  <si>
    <t>Revisar documentos previos a su aprobación</t>
  </si>
  <si>
    <t>Aprobar el documento final</t>
  </si>
  <si>
    <t>Monitorear la implementación de los controles establecidos para gestionar los riesgos de fraude y corrupción</t>
  </si>
  <si>
    <t>Documento de monitoreo</t>
  </si>
  <si>
    <t>Verificar  los informes enviados por las áreas de los  casos de corrupción identificados y que se encuentren actualizadas de acuerdo a información recibida por los lideres de los procesos registrados en la Matriz de riesgos de corrupción</t>
  </si>
  <si>
    <t>Gerencia SAC</t>
  </si>
  <si>
    <t xml:space="preserve">Proceso estandarizado de certificación  tributaria </t>
  </si>
  <si>
    <t>Realizar diagnostico el estado actual de la generación de las certificaciones tributarias</t>
  </si>
  <si>
    <t>Implementar campaña de autogestión para la descarga de la certificación tributaria</t>
  </si>
  <si>
    <t>Generar espacios de formación en mecanismos de participación ciudadana y control social en la gestión institucional</t>
  </si>
  <si>
    <t xml:space="preserve">Número de espacios generados </t>
  </si>
  <si>
    <t>Realizar el reporte de contenidos de capacitación en participación y control social dispuestos por las entidades del estado</t>
  </si>
  <si>
    <t>Publicar contenidos en la página web y en los diferentes medios virtuales de la entidad</t>
  </si>
  <si>
    <t xml:space="preserve">Generar informe de seguimiento </t>
  </si>
  <si>
    <t>Coordinar espacios (entrevistas) a grupos de valor e interés para promover la participación ciudadana</t>
  </si>
  <si>
    <t>Entrevistas a grupos de valor e interés</t>
  </si>
  <si>
    <t>Elaborar un plan de trabajo</t>
  </si>
  <si>
    <t xml:space="preserve">Consolidar los resultados de las entrevistas a grupos de valor realizadas por la entidad </t>
  </si>
  <si>
    <t xml:space="preserve">Realizar la audiencia pública de rendición de cuentas </t>
  </si>
  <si>
    <t xml:space="preserve">Audiencia pública de rendición de cuentas </t>
  </si>
  <si>
    <t>Elaborar plan de trabajo</t>
  </si>
  <si>
    <t>Realizar la audiencia pública</t>
  </si>
  <si>
    <t>Publicar informe de la audiencia</t>
  </si>
  <si>
    <t>Realizar la medición del índice de satisfacción</t>
  </si>
  <si>
    <t xml:space="preserve">Índice de satisfacción </t>
  </si>
  <si>
    <t xml:space="preserve">Elaborar el informe de los resultados de la medición de índice de satisfacción </t>
  </si>
  <si>
    <t>Identificar oportunidades de mejora</t>
  </si>
  <si>
    <t>Socializar los resultados de satisfacción</t>
  </si>
  <si>
    <t>Realizar sensibilización a los colaboradores del FNA sobre  la importancia de la excelencia en el servicio para nuestros consumidores financieros</t>
  </si>
  <si>
    <t>Campaña de servicio</t>
  </si>
  <si>
    <t>Implementar de la campaña</t>
  </si>
  <si>
    <t>Realizar seguimiento de la campaña</t>
  </si>
  <si>
    <t>Realizar medición de la sensibilización</t>
  </si>
  <si>
    <t>Implementar el curso de lenguaje claro en el FNA</t>
  </si>
  <si>
    <t>Porcentaje de aprobación del curso lenguaje claro</t>
  </si>
  <si>
    <t>Realizar campaña de Lenguaje Claro</t>
  </si>
  <si>
    <t xml:space="preserve">Implementar curso en la plataforma FNA aprende </t>
  </si>
  <si>
    <t>Elaboración de informe de implementación del curso de lenguaje claro</t>
  </si>
  <si>
    <t xml:space="preserve">Realizar micro charlas de educación financiera en puntos de atención </t>
  </si>
  <si>
    <t>Porcentaje de micro charlas en puntos de atención</t>
  </si>
  <si>
    <t>11.1.1</t>
  </si>
  <si>
    <t>Actualizar el temario de micro charlas en los puntos de atención</t>
  </si>
  <si>
    <t>11.1.2</t>
  </si>
  <si>
    <t>Realizar seguimiento de cumplimiento de las micro charlas</t>
  </si>
  <si>
    <t>11.1.3</t>
  </si>
  <si>
    <t xml:space="preserve">Elaborar informe </t>
  </si>
  <si>
    <t>Mejorar la percepción del Consumidor Financiero en la atención de las PQRS</t>
  </si>
  <si>
    <t>Percepción de calidad del peticionario</t>
  </si>
  <si>
    <t>12.1.1</t>
  </si>
  <si>
    <t>Realizar el monitoreo de las respuestas dadas a las PQRS, de forma mensual</t>
  </si>
  <si>
    <t>12.1.2</t>
  </si>
  <si>
    <t>Modificar plantillas</t>
  </si>
  <si>
    <t>12.1.3</t>
  </si>
  <si>
    <t>Socializar los resultados de la encuesta de percepción de PQR</t>
  </si>
  <si>
    <t xml:space="preserve"> PLAN DE TRATAMIENTO DE RIESGOS DE SEGURIDAD Y PRIVACIDAD DE LA INFORMACIÓN</t>
  </si>
  <si>
    <t>Plan de Tratamiento de Riesgos de Seguridad y Privacidad</t>
  </si>
  <si>
    <t>Gerencia de Seguridad de la Información</t>
  </si>
  <si>
    <t>Programa de toma de conciencia</t>
  </si>
  <si>
    <t>Formular el programa de toma de conciencia, alineado a la política y procedimiento de gestión de riesgos en seguridad de la información</t>
  </si>
  <si>
    <t>Realizar las valoraciones y seguimientos de los riesgos residuales por encima del apetito identificados en los procesos del FNA</t>
  </si>
  <si>
    <t>Valoración de Riesgos de SI</t>
  </si>
  <si>
    <t>Aplicar el proceso de valoración de riesgos de la seguridad de la información para identificar los riesgos asociados con la pérdida de confidencialidad, de integridad y de disponibilidad de información dentro del alcance del sistema de gestión de la seguridad de la información.</t>
  </si>
  <si>
    <t>Formular un plan de tratamiento de riesgos de la seguridad de la información y obtener, de parte de los dueños de los riesgos, la aprobación del plan de tratamiento de riesgos y la aceptación de los riesgos residuales.</t>
  </si>
  <si>
    <t>Ejecutar las acciones definidas en la estrategia de comunicación para mitigar la materialización de los riesgos en la entidad</t>
  </si>
  <si>
    <t xml:space="preserve">Toma de conciencia </t>
  </si>
  <si>
    <t>Desarrollar la campaña “El día de Seguridad de la información” con la temática especifica respecto a la gestión de riesgos según población definida en el programa de toma de conciencia.</t>
  </si>
  <si>
    <t xml:space="preserve"> PLAN DE SEGURIDAD Y PRIVACIDAD DE LA INFORMACIÓN.</t>
  </si>
  <si>
    <t>Plan de Seguridad y Privacidad de la Información</t>
  </si>
  <si>
    <t xml:space="preserve">Elaborar el Plan Anual de Concienciación en Seguridad de la Información </t>
  </si>
  <si>
    <t xml:space="preserve"> Plan Anual de Concienciación en Seguridad de la Información </t>
  </si>
  <si>
    <t>Formular el plan anual toma de conciencia en seguridad de la información enfocada de acuerdo al rol desempeñado por las diferentes partes interesadas.</t>
  </si>
  <si>
    <t>Realizar un informe de la verificación de la aplicación de las políticas de seguridad de la información</t>
  </si>
  <si>
    <t>Informe de la aplicación de las políticas de seguridad de la información elaborado</t>
  </si>
  <si>
    <t>Realizar seguimiento a los requisitos de seguridad de la información a los proveedores identificados como críticos.</t>
  </si>
  <si>
    <t>Mantener y mejorar la estrategia de prevención de fuga de información a través de la herramienta de DLP (Data Loss Prevención).</t>
  </si>
  <si>
    <t>Desplegar la herramienta de protección contra amenazas internas UAM (User Activity Monitoring).</t>
  </si>
  <si>
    <t>2.1.4</t>
  </si>
  <si>
    <t>Asegurar la gestión de incidentes de seguridad de la información y prevenir el aprovechamiento de las vulnerabilidades técnicas</t>
  </si>
  <si>
    <t>Evaluar la toma de Conciencia de Seguridad de la Información por parte de los colaboradores</t>
  </si>
  <si>
    <t xml:space="preserve"> Porcentaje de pruebas realizadas</t>
  </si>
  <si>
    <t>Medir el nivel de conciencia de seguridad de los empleados y su capacidad para reconocer y responder a intentos de manipulación.</t>
  </si>
  <si>
    <t xml:space="preserve">
Formular la estrategia en el fortalecimiento de la Madurez de Controles de Ciberseguridad</t>
  </si>
  <si>
    <t>Estrategias Formuladas</t>
  </si>
  <si>
    <t xml:space="preserve">
Priorizar la ejecución de actividades mediante el cierre de brechas de ciberseguridad identificadas a través del GAP contra los requisitos del Framework de la NIST</t>
  </si>
  <si>
    <t>PLAN ESTRATÉGICO</t>
  </si>
  <si>
    <t xml:space="preserve">Política del MIPG alineada al Plan </t>
  </si>
  <si>
    <t>NOMBRE INDICADOR</t>
  </si>
  <si>
    <t xml:space="preserve">Planeación Institucional </t>
  </si>
  <si>
    <t>Plan de Acción Estratégico (*)</t>
  </si>
  <si>
    <t xml:space="preserve">Gerencia Planeación Estratégica </t>
  </si>
  <si>
    <t>Direccionamiento Estratégico</t>
  </si>
  <si>
    <t>Contribuir en el cierre de la brecha habitacional y mejorar la calidad de vida del afiliado</t>
  </si>
  <si>
    <t>No</t>
  </si>
  <si>
    <t xml:space="preserve">Número de áreas capacitadas </t>
  </si>
  <si>
    <t xml:space="preserve">Formular un cronograma de capacitación institucional (virtual o presencial) con el equipo de la Gerencia de Planeación Estratégica sobre formulación de planes y gestión de seguimiento a la Entidad.  </t>
  </si>
  <si>
    <t>Ejecutar el cronograma de capacitación institucional con el equipo de la Gerencia de Planeación Estratégica sobre formulación de planes y gestión de seguimiento.</t>
  </si>
  <si>
    <t>Fortalecimiento organizacional y simplificación de procesos</t>
  </si>
  <si>
    <t xml:space="preserve">Realizar gestión de seguimiento y cumplimiento a los planes institucionales.
</t>
  </si>
  <si>
    <t>Número de Informes de alienación de los planes con el Plan Estratégico Institucional</t>
  </si>
  <si>
    <t>Desarrollar un Dashboard de alineación de las prioridades estratégicas aprobadas por la dirección de planeación con los planes.</t>
  </si>
  <si>
    <t>1.1.4</t>
  </si>
  <si>
    <t xml:space="preserve">Realizar un informe semestral del cumplimiento de los planes en relación al cumplimiento del Plan Estratégico Institucional. </t>
  </si>
  <si>
    <t>Seguimiento y evaluación del desempeño institucional</t>
  </si>
  <si>
    <t>Evaluación de Resultados</t>
  </si>
  <si>
    <t xml:space="preserve">Liderar  la implementación  del Formulario Único de Formulario Único Reporte de Avance de la Gestión. FURAG </t>
  </si>
  <si>
    <t>Número de Certificados FURAG obtenidos</t>
  </si>
  <si>
    <t xml:space="preserve"> </t>
  </si>
  <si>
    <t xml:space="preserve">Elaborar lineamientos  para la implementación del  Formulario Único de  Reporte de Avance de la Gestión. FURAG </t>
  </si>
  <si>
    <t>Realizar revisión  y cargue de la información al sistema del FURAG</t>
  </si>
  <si>
    <t>Realizar Análisis de brechas del Furag 2023 (presentado en el 2024)</t>
  </si>
  <si>
    <t>Alinear los Planes de Acción Institucionales 2025 en relación a las brechas encontradas en el histórico.</t>
  </si>
  <si>
    <t>Control interno</t>
  </si>
  <si>
    <t>Gestión con Valores para Resultados
Control Interno</t>
  </si>
  <si>
    <t xml:space="preserve">Liderar el Sistema de Control Interno. </t>
  </si>
  <si>
    <t>Porcentaje de implementación priorizada de la circular 008</t>
  </si>
  <si>
    <t xml:space="preserve">Realizar el Lanzamiento del Sistema de Control Interno, bajo el liderazgo de la Gerencia de Planeación Estratégica. </t>
  </si>
  <si>
    <t>Liderar la  Implementación la Circular Externa 008 de 2023 de la Superintendencia Financiera de Colombia - SFC. en la que se establecen las “Instrucciones relativas al Sistema de Control Interno de las entidades vigiladas”</t>
  </si>
  <si>
    <t>Defensa Jurídica</t>
  </si>
  <si>
    <t>Encauzar y focalizar esfuerzos en mitigar las causas generadoras del daño antijurídico y buscar reducir las demandas con relación al contrato realidad</t>
  </si>
  <si>
    <t>Porcentaje de cumplimiento</t>
  </si>
  <si>
    <t>Establecer  los lineamientos para el uso de la figura de la contratación de personal en misión, mediante  la  Realización  de un memorando anual mediante el cual el Comité de Conciliación y Defensa Judicial impartirá recomendaciones para mitigar la configuración del contrato realidad dirigido a la Presidencia y Gerencia de Gestión Humana.</t>
  </si>
  <si>
    <t xml:space="preserve">Fijar por parte de la Gerencia de Gestión Humana criterios jurídicos para mitigar el impacto y la frecuencia en la contratación mediante  una jornada de sensibilización por semestre  a los directivos y/o lideres de proceso que tengan a cargo personal en misión </t>
  </si>
  <si>
    <t>PLAN INSTITUCIONAL DE GESTIÓN AMBIENTAL - PIGA</t>
  </si>
  <si>
    <t>Plan PIGA (**)</t>
  </si>
  <si>
    <t xml:space="preserve">Gestión Ambiental </t>
  </si>
  <si>
    <t xml:space="preserve">Promover el uso racional
y eficiente del agua al
interior de la entidad </t>
  </si>
  <si>
    <t>Consumo de Agua percapita.</t>
  </si>
  <si>
    <t>Realizar campañas  al año de
sensibilización sobre la importancia del recurso
hídrico y el uso eficiente y racional del agua</t>
  </si>
  <si>
    <t xml:space="preserve">Realizar inspecciones al año de seguimiento
y mantenimiento general a los sistemas
hidrosanitarios </t>
  </si>
  <si>
    <t>Realizar el cambio  de sistemas ahorradores averiados en los baños de la sede CNA</t>
  </si>
  <si>
    <t>Promover el uso racional
y eficiente de la energía
al interior de la entidad</t>
  </si>
  <si>
    <t>Consumo de Energía percapita.</t>
  </si>
  <si>
    <t xml:space="preserve">140Kwh/Persona mes </t>
  </si>
  <si>
    <t>Realizar campañas al año de
sensibilización relacionadas con el uso eficiente
de energía eléctrica.</t>
  </si>
  <si>
    <t>Realizar inspecciones al año de seguimiento
y mantenimiento general a las redes eléctricas y
luminaria</t>
  </si>
  <si>
    <t>Promover la gestión integral
de los residuos en sus
componentes de
prevención, minimización,
aprovechamiento y
disposición final.</t>
  </si>
  <si>
    <t>Consumo mensual promedio  de 3050 resmas de papel</t>
  </si>
  <si>
    <t>Realizar campañas al año de sensibilización sobre la importancia del reciclaje y la separación en la fuente.</t>
  </si>
  <si>
    <t>Realizar una Inspección de los puntos ecológicos de
la Entidad y del centro de acopio temporal de almacenamiento residuos</t>
  </si>
  <si>
    <t>Realizar campaña para promover el uso racional de Papel en la Entidad</t>
  </si>
  <si>
    <t>3.1.4</t>
  </si>
  <si>
    <t>3.1.5</t>
  </si>
  <si>
    <t>Desarrollar acciones para
promover el consumo
sostenible.</t>
  </si>
  <si>
    <t>Cumplimiento programa de gestión
Cultura Ambiental</t>
  </si>
  <si>
    <t>Realizar una campaña de promoción del consumo sostenible</t>
  </si>
  <si>
    <t>Desarrollar
prácticas sostenibles que
promuevan la adaptación al
cambio climático.</t>
  </si>
  <si>
    <t>Realizar una jornada de orden y aseo en los
puestos de trabajo para contribuir al buen uso de
los recursos físicos de de la entidad.</t>
  </si>
  <si>
    <t>Realizar campaña en torno al Cambio Climático.</t>
  </si>
  <si>
    <t>5.1.4</t>
  </si>
  <si>
    <t xml:space="preserve">Realizar la socialización del "PIGA" de la entidad </t>
  </si>
  <si>
    <t>5.1.5</t>
  </si>
  <si>
    <t>5.1.6</t>
  </si>
  <si>
    <t xml:space="preserve">Realizar la Jornada de siembra de árboles </t>
  </si>
  <si>
    <t>5.1.7</t>
  </si>
  <si>
    <t>PLAN ESTADÍSTICO</t>
  </si>
  <si>
    <t>Porcentaje de acciones implementadas</t>
  </si>
  <si>
    <t>Ajustar los indicadores de calidad de datos, poblamiento y conformidad de acuerdo con la dinámica de la Entidad</t>
  </si>
  <si>
    <t>Crear un indicador de poblamiento, conformidad para la información de la solicitud de vivienda (Integración de datos, procesamiento y creación reporte para indicador).</t>
  </si>
  <si>
    <t>1.1.5</t>
  </si>
  <si>
    <t>Definir procedimientos de producción estadística en la Entidad que implementan los lineamientos, normas y estándares definidos por el ente rector del Sistema Estadístico Nacional y que se encuentren alineados con la norma técnica del proceso estadístico NTCPE-1000</t>
  </si>
  <si>
    <t>Implementar los lineamientos del gobierno de datos</t>
  </si>
  <si>
    <t>Lineamientos implementados</t>
  </si>
  <si>
    <t>Identificar la información que generan las áreas</t>
  </si>
  <si>
    <t>Diseñar el diccionario de datos de la entidad.</t>
  </si>
  <si>
    <t>Manual de la creación y entrega de información.</t>
  </si>
  <si>
    <t>Interoperar entre los sistemas necesarios para el acceso a datos</t>
  </si>
  <si>
    <t>Porcentaje de acuerdos de interoperabilidad</t>
  </si>
  <si>
    <t>Realizar mesas técnicas para la generación de datos de la entidad. (interno y externo)</t>
  </si>
  <si>
    <t>Disponer la información para Datos Abiertos.</t>
  </si>
  <si>
    <t>Diseñar el plan estadístico de la Entidad</t>
  </si>
  <si>
    <t>Plan estadístico diseñado</t>
  </si>
  <si>
    <t>Formulación del plan estadístico de la Entidad alineado con el gobierno de datos.</t>
  </si>
  <si>
    <t>Visualizar los datos.</t>
  </si>
  <si>
    <t>Dashboard  implementados</t>
  </si>
  <si>
    <t>Crear tableros de visualización de datos para toma de decisiones.</t>
  </si>
  <si>
    <t>Definir las temáticas de la formación a formadores</t>
  </si>
  <si>
    <r>
      <rPr>
        <sz val="8"/>
        <color rgb="FFFF0000"/>
        <rFont val="Arial"/>
        <family val="2"/>
      </rPr>
      <t xml:space="preserve"> </t>
    </r>
    <r>
      <rPr>
        <sz val="8"/>
        <rFont val="Arial"/>
        <family val="2"/>
      </rPr>
      <t>Implementar</t>
    </r>
    <r>
      <rPr>
        <sz val="8"/>
        <color rgb="FFFF0000"/>
        <rFont val="Arial"/>
        <family val="2"/>
      </rPr>
      <t xml:space="preserve"> </t>
    </r>
    <r>
      <rPr>
        <sz val="8"/>
        <rFont val="Arial"/>
        <family val="2"/>
      </rPr>
      <t xml:space="preserve">el protocolo de entrenamiento  para cargos comerciales </t>
    </r>
  </si>
  <si>
    <t>Definir los contenidos del entrenamiento de  cada uno de los cargos comerciales</t>
  </si>
  <si>
    <r>
      <rPr>
        <sz val="8"/>
        <color theme="1"/>
        <rFont val="Arial"/>
        <family val="2"/>
      </rPr>
      <t xml:space="preserve">Implementar el  </t>
    </r>
    <r>
      <rPr>
        <sz val="8"/>
        <rFont val="Arial"/>
        <family val="2"/>
      </rPr>
      <t xml:space="preserve">Plan Institucional de Capacitación </t>
    </r>
  </si>
  <si>
    <t xml:space="preserve">Fortalecer las capacidades de la planeación institucional de la Entidad. </t>
  </si>
  <si>
    <t>Formular lineamiento y parámetros (metodología de trabajo) de gestión de seguimiento y cumplimiento al equipo líder de seguimiento de la Gerencia de Planeación Estratégica</t>
  </si>
  <si>
    <t xml:space="preserve">Realizar reuniones con el equipo líder de seguimiento de la Gerencia de Planeación Estratégica, de forma Trimestral para encontrar brechas, oportunidades e hitos de los planes. </t>
  </si>
  <si>
    <t xml:space="preserve">Ejecutar una  Campaña de socialización del  Sistema de Control Interno y las tres líneas de defensa o según corresponda </t>
  </si>
  <si>
    <t>Establecer  los lineamientos para el uso de la figura de la contratación de personal en misión, mediante  la  Realización de  una mesa de trabajo anual entre las áreas involucradas con la defensa judicial y el área generadora de la contratación</t>
  </si>
  <si>
    <t>1.6 m3 /persona mes</t>
  </si>
  <si>
    <t xml:space="preserve">Realizar el cambio del 100% de la luminaria convencional a luminaria tipo led </t>
  </si>
  <si>
    <t>Realizar el pesaje mensual de residuos sólidos generados.(Bitácora-Media Móvil)</t>
  </si>
  <si>
    <t xml:space="preserve">Cambio e instalación de puntos ecológicos  y generales contenedores de residuos </t>
  </si>
  <si>
    <t>Campaña el uso de la bicicleta ( incentivo medio día libre)</t>
  </si>
  <si>
    <t xml:space="preserve">Actualización y socialización de política ambiental </t>
  </si>
  <si>
    <t>Gerencia de Analítica de Datos</t>
  </si>
  <si>
    <t xml:space="preserve">Implementar las recomendaciones del Sistema Estadístico Nacional -SEN- respecto a registros administrativos
</t>
  </si>
  <si>
    <t>Implementar la herramienta de georreferenciación (ArcGIS)</t>
  </si>
  <si>
    <t>Definir procedimientos de amonificación de las bases de datos de registros administrativos y operaciones estadísticas.</t>
  </si>
  <si>
    <t>Identificar  los datos públicos y privados de la entidad para interoperar</t>
  </si>
  <si>
    <t>Implementar acciones que fomenten la gestión de conocimiento e innovación</t>
  </si>
  <si>
    <t>Desarrollar un proyecto de vivienda sostenible para poblaciones vulnerables</t>
  </si>
  <si>
    <t>PLAN ANUAL DE ADQUISICIONES</t>
  </si>
  <si>
    <t>A. INFORMACIÓN GENERAL DE LA ENTIDAD</t>
  </si>
  <si>
    <t>Nombre</t>
  </si>
  <si>
    <t>Dirección</t>
  </si>
  <si>
    <t>Carrera 65 # 11 - 83</t>
  </si>
  <si>
    <t>Teléfono</t>
  </si>
  <si>
    <t>601 307 7070</t>
  </si>
  <si>
    <t>Página web</t>
  </si>
  <si>
    <t>www.fna.gov.co</t>
  </si>
  <si>
    <t>Misión y visión</t>
  </si>
  <si>
    <t>Misión Contribuir al bienestar de los colombianos, convirtiendo su ahorro en vivienda. Visión Ser una entidad eficiente y sostenible que garantice productos y servicios de calidad, contribuyendo al bienestar de sus afiliados.</t>
  </si>
  <si>
    <t>Perspectiva estratégica</t>
  </si>
  <si>
    <t>Objetivos Estratégicos Para que la entidad cumpla con la meta propuesta, hemos planteado una serie de objetivos estratégicos que estarán acompañados de una correcta planeación y programación garantizando así una perfecta ejecución en pro de nuestros afiliados. Clientes – Mercado • Aumentar el número de beneficiarios de vivienda. • Potenciar el ahorro como mecanismo para acceso de vivienda. Innovación y eficiencia • Generar eficiencia del negocio, con procesos eficientes y el uso estratégico de la tecnología. Capital estratégico • Reestructuración integral de la planta de personal. • Socializar de manera unificada el redireccionamiento estratégico a todo el personal del FNA. • Rediseño e implementación de una Política de Selección, que responda a las necesidades del negocio. • Contar con funcionarios cuyas competencias cumplan con el perfil de su cargo, y su labor. Financiera • Asegurar la sostenibilidad financiera con base en una adecuada rentabilidad.</t>
  </si>
  <si>
    <t>Información de contacto</t>
  </si>
  <si>
    <t>PABLO ANDRES JIENEZ OCAMPO</t>
  </si>
  <si>
    <t>Valor total del PAA</t>
  </si>
  <si>
    <t>Límite de contratación menor cuantía</t>
  </si>
  <si>
    <t>N.A</t>
  </si>
  <si>
    <t>Límite de contratación mínima cuantía</t>
  </si>
  <si>
    <t>Fecha de última actualización del PAA</t>
  </si>
  <si>
    <t>B. ADQUISICIONES PLANEADAS</t>
  </si>
  <si>
    <t>Códigos UNSPSC</t>
  </si>
  <si>
    <t>Fecha estimada de inicio de proceso de selección (mes)</t>
  </si>
  <si>
    <t>Duración estimada del contrato (número de mes(es))</t>
  </si>
  <si>
    <t>Fuente de los recursos</t>
  </si>
  <si>
    <t>¿Se requieren vigencias futuras?</t>
  </si>
  <si>
    <t xml:space="preserve">1 Suscripción a un periódico jurídico y normativo que preste servicios diarios y actualizados </t>
  </si>
  <si>
    <t>RECURSOS PROPIOS</t>
  </si>
  <si>
    <t>NA</t>
  </si>
  <si>
    <t>Ubicación: Distrito Capital de Bogotá - Bogotá   Nombre del responsable:VICEPRESIDENCIA JURÍDICA-GERENCIA ASESORÍAS Y CONCEPTOS  Teléfono: 3077070   Correo: contratacion@fna.gov.co</t>
  </si>
  <si>
    <t xml:space="preserve">2 Contratar la realización de la Evaluación bienal gobierno corporativo 2022 2023 </t>
  </si>
  <si>
    <t>Ubicación: Distrito Capital de Bogotá - Bogotá   Nombre del responsable:SECRETARÍA GENERAL -SECREATARÍA GENERAL   Teléfono: 3077070   Correo: contratacion@fna.gov.co</t>
  </si>
  <si>
    <t xml:space="preserve">3 Prestación de servicios de revisoría fiscal </t>
  </si>
  <si>
    <t>Aprobadas</t>
  </si>
  <si>
    <t>4 Realizar los aportes para el cumplimiento de lo establecido en la Ley 1445 De 2011</t>
  </si>
  <si>
    <t>5 Prestación de Servicios profesionales de asesoría jurídica</t>
  </si>
  <si>
    <t>6 Realizar la administración inmobiliaria de los bienes inmuebles propiedad del Fondo colocados en calidad de leasing habitacional por parte del FNA.</t>
  </si>
  <si>
    <t>Ubicación: Distrito Capital de Bogotá - Bogotá   Nombre del responsable:VICEPRESIDENCIA DE OPERACIONES -GERENCIA ADMINISTRACIÓN LEASING  Teléfono: 3077070   Correo: contratacion@fna.gov.co</t>
  </si>
  <si>
    <t>7 Prestación de servicios de calificadora de riesgos Fitch ratings Colombia-estratégica</t>
  </si>
  <si>
    <t>Ubicación: Distrito Capital de Bogotá - Bogotá   Nombre del responsable:VICEPRESIDENCIA  FINANCIERA-VICEPRESIDENCIA  FINANCIERA  Teléfono: 3077070   Correo: contratacion@fna.gov.co</t>
  </si>
  <si>
    <t>8 Prestación de Servicios de calificación sobre la capacidad de pago de deuda de largo y corto plazo (emisor) del contratante, así como, la capacidad del contratante de originar activos de contenido crediticio, utilizando para el efecto la escala y procedimiento de calificación correspondientes.</t>
  </si>
  <si>
    <t>9 Prestar Los Servicios Profesionales Para La Asesoría, Capacitación Y Emisión De Conceptos En Materia De Normas Internacionales De Información Financiera (Niif) Para El FNA De Acuerdo Con La Normatividad Vigente.</t>
  </si>
  <si>
    <t>Ubicación: Distrito Capital de Bogotá - Bogotá   Nombre del responsable:VICEPRESIDENCIA  FINANCIERA-GERENCIA CONTABILIDAD  Teléfono: 3077070   Correo: contratacion@fna.gov.co</t>
  </si>
  <si>
    <t>10 Prestación de servicios  de las NIIF y Asistencia técnica en la Circular básica contable y financiera de la Superintendencia Financiera de Colombia  GRUPO BICENTENARIO</t>
  </si>
  <si>
    <t>11 Prestar Los Servicios Profesionales Para La Asesoría, Capacitación Y Emisión De Conceptos En Materia Tributaria  Para El FNA De Acuerdo Con La Normatividad Vigente</t>
  </si>
  <si>
    <t>12 Prestar el servicio de publicación de avisos de afiliados fallecidos del Fondo Nacional del Ahorro a nivel nacional.</t>
  </si>
  <si>
    <t>Ubicación: Distrito Capital de Bogotá - Bogotá   Nombre del responsable:VICEPRESIDENCIA DE OPERACIONES -GERENCIA CUENTAS PERSONAS  Teléfono: 3077070   Correo: contratacion@fna.gov.co</t>
  </si>
  <si>
    <t>13 Contratar la prestación de servicios especializados con el propósito de desarrollar una estrategia competitiva a largo plazo para los productos del FNA</t>
  </si>
  <si>
    <t>Ubicación: Distrito Capital de Bogotá - Bogotá   Nombre del responsable:VICEPRESIDENCIA EMPRESARIAL-GERENCIA DESARROLLO DE NEGOCIOS  Teléfono: 3077070   Correo: contratacion@fna.gov.co</t>
  </si>
  <si>
    <t>14 Adquirir servicios de centrales de riesgos de información en lo relacionado con recepción, procesamiento y administración de datos para consulta financieras.</t>
  </si>
  <si>
    <t>Ubicación: Distrito Capital de Bogotá - Bogotá   Nombre del responsable:VICEPRESIDENCIA DE OPERACIONES -VICEPRESIDENCIA DE OPERACIONES   Teléfono: 3077070   Correo: contratacion@fna.gov.co</t>
  </si>
  <si>
    <t>15 Prestar el servicio de soporte, mantenimiento y adquisición de funcionalidades de los aplicativos e Finac, e Finac Enterprise, FSASy ALM</t>
  </si>
  <si>
    <t>16 Prestar los servicios de proveeduría o suministro de información para la valoración de las inversiones del FNA y de los fondos que administre, servicios de cálculo y análisis de variables o factores de riesgo, como insumo para medición de riesgo financiero de acuerdo con las metodologías propuestas por el contratista</t>
  </si>
  <si>
    <t>17 Prestación de servicios Administración y custodia de valores del portafolio de inversiones del FNA</t>
  </si>
  <si>
    <t xml:space="preserve">18 Contratar los servicios de una firma para la representación judicial,  extrajudicial y administrativa del Fondo Nacional del Ahorro,  atendiendo de manera integral y diligente las actuaciones correspondientes dentro todas las etapas procesales donde estén involucrados los intereses del Fondo, en las diferentes ramas del derecho, especialmente en laboral, civil y administrativo. 
</t>
  </si>
  <si>
    <t>Ubicación: Distrito Capital de Bogotá - Bogotá   Nombre del responsable:VICEPRESIDENCIA JURÍDICA-GERENCIA REPRESENTACIÓN JUDICIAL  Teléfono: 3077070   Correo: contratacion@fna.gov.co</t>
  </si>
  <si>
    <t>19 Contratar empresas que presten servicios de recuperación de cartera en etapa de cobro preventivo, administrativo y cartera titularizada de créditos que se encuentran desde 0 hasta N días en mora, a nivel nacional</t>
  </si>
  <si>
    <t>Ubicación: Distrito Capital de Bogotá - Bogotá   Nombre del responsable:VICEPRESIDENCIA DE OPERACIONES -GERENCIA COBRANZA Y BRDPR  Teléfono: 3077070   Correo: contratacion@fna.gov.co</t>
  </si>
  <si>
    <t>20 Renovación de la afiliación a la Asociación colombiana de la industria de la cobranza Colcob</t>
  </si>
  <si>
    <t>21 Prestación de servicios profesionales para representación judicial y extrajudicial en todo el territorio nacional, a fin de adelantar el recaudo de la cartera de la entidad que cumpla con las políticas de judicialización.</t>
  </si>
  <si>
    <t>22 Contratar Una Firma Para Adelantar Servicios Desarchive, desglose de garantías y Desembargo De Bienes  En Juzgados A Nivel Nacional</t>
  </si>
  <si>
    <t xml:space="preserve">23 Contratar una firma para adelantar Auditoria en procesos ejecutivos, insolvencias, restituciones y demás procesos en los que sea parte el FNA para la recuperación de la cartera </t>
  </si>
  <si>
    <t xml:space="preserve">24 Constatar una firma para Vigilancia juridicial a los procesos jurídicos en los que el FNA es parte </t>
  </si>
  <si>
    <t>25 Prestación De Servicios Profesionales De Representación Judicial Como Apoderado Del FNA Para El Cobro Judicial Y Trámites Concursales O De Insolvencia Orientados A La Recuperación Del Crédito Constructor Otorgado Por El FNA</t>
  </si>
  <si>
    <t>26 Prestación de servicios de administración y comercialización de los inmuebles que reciba el Fondo Nacional del Ahorro como Bienes recibidos en dación en pago, adjudicación o restituidos “BRDPR” (Incluye Servicios Públicos, Impuestos, Administración, Visitas, Mantenimientos)</t>
  </si>
  <si>
    <t>27 Prestación de SERVICIOS DE CAPTURA Y VALIDACIÓN DE DATOS CONTENIDOS EN LOS FORMULARIOS Y DOCUMENTOS ENTREGADOS POR EL FNA.</t>
  </si>
  <si>
    <t>Ubicación: Distrito Capital de Bogotá - Bogotá   Nombre del responsable:VICEPRESIDENCIA DE OPERACIONES -GERENCIA REGIONAL OPERATIVO  Teléfono: 3077070   Correo: contratacion@fna.gov.co</t>
  </si>
  <si>
    <t xml:space="preserve">28 Prestación de servicios profesionales para la elaboración de la estrategia de higienización de los Puntos de Atención del Fondo Nacional del Ahorro </t>
  </si>
  <si>
    <t>29 Contratar la elaboración e implementación de una estrategia comercial y de marketing  digital para el fortalecimiento de la canal digital del Fondo Nacional del Ahorro</t>
  </si>
  <si>
    <t xml:space="preserve">30 Realizar la afiliación a Icontec con el fin de obtener los servicios de actualización en normatividad técnica de calidad, capacitaciones, charlas virtuales y boletines informativos mensuales y otros servicios. </t>
  </si>
  <si>
    <t>31 Contratar  auditoría para  la renovación del certificado del Sistema de Gestion de Calidad en la ISO 9001:2015, para el servicio de administración de cesantías, ahorro voluntario y gestión de crédito para vivienda.</t>
  </si>
  <si>
    <t>32 Contratar consultoría para el desarrollo del modelo de sostenibilidad en el marco de las normas ISO</t>
  </si>
  <si>
    <t>33 Aunar esfuerzos para la implementación de soluciones de vivienda basadas en innovación y sostenibilidad, que contribuya con la disminución del déficit habitacional.</t>
  </si>
  <si>
    <t>34 Contratar una auditoría externa para la certificación de sostenibilidad ISO</t>
  </si>
  <si>
    <t>35 Prestación de servicios para realizar los avalúos a los inmuebles con los que los afiliados garantizaron o garantizarán, los créditos aprobados por el FNA</t>
  </si>
  <si>
    <t>36 Prestación de servicios de publicación de avisos informando el extravío, pérdida, hurto, deterioro, o destrucción total o parcial de los títulos valores, así como el extracto de la demanda dentro del proceso de cancelación y reposición, en virtud de lo dispuesto en el Código General del Proceso</t>
  </si>
  <si>
    <t>37 Prestación de servicios de autenticación de firmas, huellas y demás documentos necesarios para las diversas actuaciones judiciales, comerciales o administrativas, que deba adelantar el FNA. así como la elaboración de poderes generales y especiales para que los representantes de la entidad puedan ejercer las funciones propias de su cargo y las encomendadas por la presidencia del FNA.</t>
  </si>
  <si>
    <t>38 Prestación de servicios de representación judicial a nivel nacional para la recuperación y consecución de títulos valores mediante procesos judiciales de cancelación, reposición y reivindicación de títulos valores de acuerdo con lo estipulado en el artículo 398 del código general de proceso, así como las normas que lo modifiquen o adicionen.</t>
  </si>
  <si>
    <t>39 DECEVAL por su cuenta, costo y riesgo, con plena autonomía técnica, administrativa y financiera, por su especial conocimiento en la materia, prestará al DEPOSITANTE DIRECTO un servicio que le permita administrar el proceso de emisión, custodia y administración de Pagarés desmaterializados, por cuenta propia y/o de terceros, a través del registro de los títulos a través  de la anotación en cuenta, de conformidad con lo regulado en las Leyes 27 de 1990, 527 de 1999, 964 de 2005, el Decreto 2555 de 2010, el Reglamento de Operaciones de DECEVAL y demás normas que se ocupen o se llegaren a ocupar del tema</t>
  </si>
  <si>
    <t>40 Contratar la interventoría técnica, jurídica, administrativa y financiera a la ejecución del contrato cuyo objeto es: “prestar los servicios especializados en custodia, administración y control de los documentos constitutivos de las obligaciones crediticias y garantías que contienen los créditos otorgados por el FNA”.</t>
  </si>
  <si>
    <t>41 Prestación de servicios especializados en custodia, administración y control de los documentos constitutivos de las obligaciones crediticias y garantías que contienen los créditos otorgados por el FNA.</t>
  </si>
  <si>
    <t>42 Prestación de servicio como subcustodio de Deceval respecto de los pagarés expedidos en forma física que el depositante directo le entregue en depósito, para que, entre otros fines, sean admisibles para acceder a un ATL u operaciones de liquidez</t>
  </si>
  <si>
    <t>43 Prestación de servicios de custodia, administración, transporte, recuperación y consultas de documentos que hacen parte integral de los portafolios administrados por el FNA, pertenecientes a la titularizadora colombiana</t>
  </si>
  <si>
    <t>44 Prestación de Servicios De Monitoreo De Medios Tradicionales, Análisis De Información Noticiosa, Publicada En Los Diferentes Medios De Comunicación Masivos Y Especializados (Prensa. Radio, Televisión, Medios Electrónicos, Redes Sociales).</t>
  </si>
  <si>
    <t>45 Prestación de servicios de una Agencia Integral De Comunicaciones Estratégicas Y Central De Medios, Para La Elaboración, Ejecución Y Divulgación De Proyectos Y Estrategias Comerciales, De Marketing, Comunicacionales E Institucionales Del Fondo Nacional Del Ahorro.  </t>
  </si>
  <si>
    <t>46 Prestar los servicios operativos y logísticos para el desarrollo de la planeación, organización y ejecución de los congresos, ferias, foros, eventos, convenciones y/o eventos similares que planee, financie y/o cofinancie el Fondo Nacional del Ahorro, de acuerdo con los lineamientos estratégicos que determine la entidad en cumplimiento de los planes, programas, campañas e iniciativas que se requieran para la promoción, posicionamiento, socialización y difusión de la marca FNA</t>
  </si>
  <si>
    <t>77102001;77102001;84101501;84000000</t>
  </si>
  <si>
    <t>47 Dar cumplimiento con la información (formatos) requerida por el ente de control, a través del capítulo XXXI, parte 2 numeral 10 Riesgo Tasa de Interés del Libro Bancario y anexos de la Circular Básica Contable Financiera expedida por la Superintendencia Financiera de Colombia.</t>
  </si>
  <si>
    <t>Ubicación: Distrito Capital de Bogotá - Bogotá   Nombre del responsable:VICEPRESIDENCIA DE RIESGOSL -GERENCIA DE RIESGOS  Teléfono: 3077070   Correo: contratacion@fna.gov.co</t>
  </si>
  <si>
    <t>48 Prestación de servicios de una Agencia De Investigación De Mercados</t>
  </si>
  <si>
    <t xml:space="preserve">49 Prestación de Servicios de una Agencia Integral De Comunicaciones. </t>
  </si>
  <si>
    <t>50 Prestación de servicios de un contact center especializado, enfocado en el asesoramiento, acompañamiento, seguimiento y orientación a los usuarios, en los productos y servicios ofrecidos por el Fondo Nacional del Ahorro a nivel nacional e internacional.</t>
  </si>
  <si>
    <t>51 Prestación de servicios para la Divulgación De Contenidos Publicitarios  Para  Programas De Vivienda Nacional</t>
  </si>
  <si>
    <t>52 Aunar esfuerzos para facilitarle a los empleadores el trámite, liquidación y pago de cesantías de los trabajadores afiliados al Fondo.</t>
  </si>
  <si>
    <t>53 Contratar la asesoría integral de un corredor de seguros para el manejo del programa de grupo vida, requeridos por el Fondo Nacional del Ahorro</t>
  </si>
  <si>
    <t>54 Adquisición de las pólizas de Todo Riesgo Daños Materiales, Vehículos, Responsabilidad Civil, Manejo Global, Soat a través de Compañía(s) de seguros legalmente establecida (s) en el país y autorizada(s) por la Superintendencia Financiera de Colombia</t>
  </si>
  <si>
    <t>55 Adquisición de las pólizas de Incendio Grupo Deudores a través de compañías de seguros con el fin de dar cumplimiento a lo señalado en la normatividad vigente, en las cuales el Fondo Nacional del Ahorro actúa como tomador por cuenta de sus deudores y/o locatarios</t>
  </si>
  <si>
    <t>56 Adquisición de las pólizas de Vida de los funcionarios, a través de compañía(s) de seguros legalmente establecida(s) en el país y autorizada(s) por la Superintendencia Financiera de Colombia</t>
  </si>
  <si>
    <t xml:space="preserve">57 Adquisición de las pólizas de Infidelidad y Riesgos Financieros, a través de compañía(s) de seguros legalmente establecida(s) en el país y autorizada(s) por la Superintendencia Financiera de Colombia </t>
  </si>
  <si>
    <t>58 Adquisición de las pólizas de Responsabilidad Civil para servidores públicos y/o funcionarios con regímenes de Responsabilidad similares a los de los Servidores Públicos del FNA a través de compañía(s) de seguros legalmente establecida(s) en el país y autorizada(s) por la Superintendencia Financiera de Colombia</t>
  </si>
  <si>
    <t>59 Adquisición de las pólizas de Vida Grupo Deudores, a través de compañías de seguros con el fin de dar cumplimiento a lo señalado en la normatividad vigente, en las cuales el Fondo Nacional del Ahorro actúa como tomador por cuenta de sus deudores y/o locatarios</t>
  </si>
  <si>
    <t>60 Adquisición de las pólizas de Desempleo, a través de compañías de seguros con el fin de dar cumplimiento a lo señalado en la normatividad vigente, en las cuales el Fondo Nacional del Ahorro actúa como tomador por cuenta de sus deudores y/o locatarios</t>
  </si>
  <si>
    <t>61 Contratar la asesoría integral de un corredor de seguros para el manejo del programa de Incendio grupo deudores, requeridos por el Fondo Nacional del Ahorro</t>
  </si>
  <si>
    <t>62 Contratar la asesoría integral de un corredor de seguros para el manejo del programa de grupo desempleo, requeridos por el Fondo Nacional del Ahorro</t>
  </si>
  <si>
    <t>63 Adquisición de la póliza de Ciberseguridad del FNA</t>
  </si>
  <si>
    <t>64 Prestación del servicio de Área Protegida Para La Atención De Emergencias Y Urgencias Médicas Dentro De Las Instalaciones Del FNA.</t>
  </si>
  <si>
    <t>65 Contratar el suministro de Señalética De Seguridad Tipo Inclusión  Y De Bioseguridad Necesarias Den Todas Las Sedes FNA.</t>
  </si>
  <si>
    <t>66 Contratar la prestación de servicios de Exámenes Médicos Ocupacionales (Ingreso, Egreso, Pos Incapacidad, Batería De Riesgo Psicosocial, Pruebas COVID , Vacunas  Y Análisis De Puesto De Trabajo) para los empleados del FNA</t>
  </si>
  <si>
    <t xml:space="preserve">67 Suministro Y Distribución De Elementos De Botiquín, Elementos Principales Para La Atención De Emergencias, Elementos De Protección Personal Epp, Elementos De Bioseguridad Y Elementos de seguridad Industrial. </t>
  </si>
  <si>
    <t>68 Adquisición, Recarga Y Mantenimiento Correctivo Y Preventivo De Extintores.</t>
  </si>
  <si>
    <t>69 Prestación de servicios para la Captación, Selección Y Evaluación De Candidatos Para Los Procesos De Selección De Cargos De Líderes, Ejecutivos, Profesionales De Alto Nivel Y Otros Cargos Específicos En El Fondo Nacional Del Ahorro</t>
  </si>
  <si>
    <t>70 Contratar el servicio de una  Herramienta De Reclutamiento De Candidatos Para Los Procesos De Selección Del FNA Con El Fin De Garantizar El Cubrimiento De La Planta Y La Adecuada Operación De La Entidad.</t>
  </si>
  <si>
    <t>71 Suministro De Pruebas Psicotécnicas Para La Evaluación Y Medición De Competencias Blandas De Los Trabajadores O Candidatos En Los Procesos De Selección Del FNA</t>
  </si>
  <si>
    <t>72 Prestación De Servicios De Capacitación Dirigida A Los Trabajadores De La Entidad Para El Desarrollo De Diferentes Temáticas, Enmarcadas En Las Escuelas Incluidas En El Plan Institucional De Capacitación De Cada Anualidad Del Fondo Nacional Del Ahorro.</t>
  </si>
  <si>
    <t>73 Prestación de servicios para Desarrollar el Plan de Acción derivado de los resultados de la medición del clima organizacional.</t>
  </si>
  <si>
    <t>74 Servicio especial de Transporte de pasajeros para los trabajadores de planta que desempeñan sus labores en la sede principal del FNA.</t>
  </si>
  <si>
    <t>75 Prestación De Servicios Para El Desarrollo Del Plan De Bienestar Laboral En Todo El Territorio Nacional Donde Haya Presencia Del FNA.</t>
  </si>
  <si>
    <t xml:space="preserve">76 Suministro De Bonos, vales o Tarjetas Electrónicas De Dotación Para Los Funcionarios De Planta Del Fondo Nacional Del Ahorro. </t>
  </si>
  <si>
    <t>77 
Suministro de tiquetes aéreos en vuelos nacionales e internacionales, requeridos para el desplazamiento del personal en el desarrollo de las actividades y  eventos  programados y/o desarrollados y/o en las que haga parte el FNA, acorde con las especificaciones técnicas definidas por la entidad y demás disposiciones vigentes que rigen la materia.</t>
  </si>
  <si>
    <t>78 Elaborar Los Cálculos Actuariales Correspondientes A Los Beneficios De Los Empleados De Planta Del Fondo Nacional Del Ahorro con corte al  31 De Diciembre De 2024, De Conformidad Con Las Normas Internacionales De Información Financiera (Niif) Y En Especial Lo Enmarcado Con La Nic19 “Beneficios A Empleados</t>
  </si>
  <si>
    <t>79 Prestación De Servicios De Asesoría Integral, Permanente En Derecho Laboral Individual, Colectivo Y Seguridad Social</t>
  </si>
  <si>
    <t>80 Suministro, Administración Y Pago De Nómina De Trabajadores En Misión Atendiendo A Las Necesidades De Crecimiento Para Cumplimiento De Los Objetivos Del Fondo Nacional Del Ahorro</t>
  </si>
  <si>
    <t>81 Contratación de los mejores sesenta (60) estudiantes universitarios para realizar sus prácticas en el FNA.</t>
  </si>
  <si>
    <t>82 Prestación de servicios para  la implementación de las iniciativas y/o proyectos de transformación digital generados en la estrategia  "transformación digital" para el FNA.</t>
  </si>
  <si>
    <t xml:space="preserve">83 Suscripción de la suite de licencias corporativas de Microsoft para el Fondo Nacional del Ahorro (FNA) </t>
  </si>
  <si>
    <t>84 Renovación del licenciamiento para la infraestructura tecnológica de hardware y software cisco, incluido el soporte especializado Smart net total care</t>
  </si>
  <si>
    <t>85 Prestar soluciones y servicios integrales de tecnologías de la información y telecomunicaciones, que permitan la transformación, renovación, mantenimiento, operación y funcionamiento para soportar los componentes de la plataforma tecnológica del Fondo Nacional de Ahorro a Nivel Nacional.</t>
  </si>
  <si>
    <t>86 Prestación integral de servicio de impresión copiado y escaneo para el FNA</t>
  </si>
  <si>
    <t>87 Prestación de servicios de Soporte técnico y actualización del software update license &amp; support de la licencia Oracle Database Standard Edition Propiedad del FNA.</t>
  </si>
  <si>
    <t>88 Renovar el licenciamiento, soporte y mantenimiento técnico integral especializado del software que conforma la plataforma IBM (SOA) del FNA.</t>
  </si>
  <si>
    <t>89 Renovar la membresía ante LANIC, del prefijo (pool de direcciones) Ipv6 /44 y un número autónomo (asn) a nombre del FNA</t>
  </si>
  <si>
    <t>90 Renovar la suscripción, soporte y mantenimiento redhat Enterprise Linux for virtual datacenters with Smart management premium para 2 nodos físicos.</t>
  </si>
  <si>
    <t>91 Adquirir la renovación del licenciamiento adobe creative cloud para el fondo nacional del ahorro</t>
  </si>
  <si>
    <t>92 Contratar los servicios de instalación, configuración y puesta en marcha de enlaces o canales de datos punto a punto, para el acceso a las plataformas de mercado de valores de las entidades Banco de la República y Deceval.</t>
  </si>
  <si>
    <t>93 Renovar el soporte y mantenimiento licenciamiento BizAgi</t>
  </si>
  <si>
    <t>94 Prestación de servicios para la Transición al protocolo  Ipv6 en coexistencia con Ipv4 en todas sus fases, así como, la capacitación de acuerdo con lo establecido por el Ministerio de Tecnologías de la Información y las comunicaciones - MINTIC para el fondo nacional del ahorro – FNA.</t>
  </si>
  <si>
    <t>95 Suscripción del licenciamiento adobe acrobat pro para el Fondo Nacional del Ahorro</t>
  </si>
  <si>
    <t>96 Renovar la suscripción y soporte de las licencias VMware que permite la virtualización de servidores Intel (Windows y Linux) requeridos para los ambientes de desarrollo, pruebas, certificación y producción de los servicios tecnológicos ofrecidos por el FNA.</t>
  </si>
  <si>
    <t>97 Prestación del servicio de Soporte técnico y mantenimiento del fabricante de la plataforma de cómputo Synergy  del Fondo Nacional del Ahorro</t>
  </si>
  <si>
    <t>98 Derechos de uso perpetuo para el licenciamiento de Microsoft SQL server Enterprise Core all languages license &amp; software assurance 2 licenses_ea_ap incluyendo el software assurance por un año.</t>
  </si>
  <si>
    <t>99 Renovación del soporte y mantenimiento del licenciamiento de herramientas ITOM con que cuenta el Fondo Nacional del Ahorro.</t>
  </si>
  <si>
    <t>100 Adquisición del licenciamiento del soporte y mantenimiento para el aplicativo Bizagi</t>
  </si>
  <si>
    <t>101 Contratar los estudios para realizar el diseño de la modernización del centro de datos principal y  CAPE 2</t>
  </si>
  <si>
    <t>102 Contratar los servicios de instalación, configuración y puesta en marcha de enlaces o canales de datos punto a punto, para el acceso a la plataforma de la Bolsa de Valores de Colombia (BVC).</t>
  </si>
  <si>
    <t>103 Prestación de servicios de administración integral (operación y mantenimiento), para los motores de bases de datos SAP ASE, SAP IQ y SAP HANA, para los productos de integración de datos SAP Data Services, SAP Replication Server y para el producto de explotación analítica de datos SAP Business Objects.</t>
  </si>
  <si>
    <t>104 Contratar el servicio de soporte técnico, mantenimiento y actualización de software en modalidad Enterprise para los productos SAP de propiedad del FNA.</t>
  </si>
  <si>
    <t>105 Prestación de servicios para la Modernización de la infraestructura de networking y ampliación de capacidades en servidores, almacenamiento, respaldo, seguridad y componentes del centro de datos y de las sedes a nivel nacional, incluye instalación, configuración, migración, implementación de servicios, puesta en marcha y afinamiento de todos los componentes.</t>
  </si>
  <si>
    <t>106 Renovación de los servicios de soporte, acompañamiento y capacitación del sistema de información kactus.</t>
  </si>
  <si>
    <t>107 Prestación de Servicios de soporte técnico, mantenimiento, derecho de uso, actualización y nuevos desarrollos de las aplicaciones transaccionales desarrolladas sobre la plataforma de pagos para el Fondo Nacional de Ahorro.</t>
  </si>
  <si>
    <t>108 Prestación de servicios de administración, soporte, mantenimiento y desarrollo de los componentes y actividades especializadas por demanda del sistema de gestión de cartera ADMINFO y Agentes Virtuales, bajo el modelo SAAS (software como servicio).</t>
  </si>
  <si>
    <t>109 Realizar la renovación de la suscripción del servicio validación del código de barras de respuesta eficiente al consumidor (ECR)</t>
  </si>
  <si>
    <t>110 Renovación de los servicios de Google Cloud Platform – GCP en alta disponibilidad para soportar las funcionalidades propias del ERP del Fondo Nacional del Ahorro - FNA</t>
  </si>
  <si>
    <t>111 Prestación de servicios de Evolución, soporte y mantenimiento de las automatizaciones que se encuentran productivas en el FNA y diseño e implementación de nuevas automatizaciones de procesos que se requieran a través de la plataforma Agility  RPA</t>
  </si>
  <si>
    <t xml:space="preserve">112 Prestación de servicios de soporte, mantenimiento, gestión desarrollo de nuevos requerimientos funcionales del sistema de información Cobis para garantizar la operación del Fondo Nacional del Ahorro. </t>
  </si>
  <si>
    <t>113 Prestación de  servicios especializados que permitan la definición y la implementación de la arquitectura y el gobierno de SOA, tendientes a mejorar los procesos de desarrollo, despliegue, soporte y operación de los Sistemas de Información del FNA.</t>
  </si>
  <si>
    <t>43231500, 81112106;43233200;81111500;81112200;83121600</t>
  </si>
  <si>
    <t>114 Prestación de servicios de soporte y actualización de la plataforma para el cumplimiento del Sistema de Administración del Riesgo de Lavado de Activos y Financiación del Terrorismo - SARLAFT VIGIA Monitoreo y Control.</t>
  </si>
  <si>
    <t>115 Contratar el servicio de facturación electrónica a través de la DIAN, integrada a los sistemas de información del FNA.</t>
  </si>
  <si>
    <t>116 Prestación de servicios de soporte y mantenimiento de la plataforma de aprendizaje E-learning , incluye los servicios de desarrollo, personalización, actualización y producción de contenidos.</t>
  </si>
  <si>
    <t>117 Prestación de servicios de soporte, mantenimiento, ajuste y configuración de la plataforma de gestión de calidad Isolucion del FNA.</t>
  </si>
  <si>
    <t>118 Renovar la suscripción, habilitación de data storage y soporte de segundo nivel para el sistema CRM del FNA, incluye almacenamiento.</t>
  </si>
  <si>
    <t xml:space="preserve">119 Contratar una plataforma del Sistema de Gestión de Documentos Electrónicos de Archivos S.G.D.E.A para el cumplimiento normativo de la gestión documental del Fondo Nacional del Ahorro. </t>
  </si>
  <si>
    <t>120 Prestación de servicios especializados para la definición de la estrategia y la hoja de ruta para la modernización del Core Bancario del FNA.</t>
  </si>
  <si>
    <t>121 Contratar la implementación de la estrategia de modernización del Core Bancario del FNA.</t>
  </si>
  <si>
    <t>122 Prestación de servicios para la implementación de funcionalidad en el aplicativo ALM-FINAC, con el fin de generar el formato normativo de riesgo financiero del FNA, en cumplimiento a la circular externa 025 de 2022 y Capitulo XXXI de la Circular Básica Contable y Financiera expedida por la Superintendencia Financiera de Colombia. </t>
  </si>
  <si>
    <t>123 Contratar la renovación del derecho de uso de la herramienta de arquitectura empresarial Mega Hopex, la adquisición de dos módulos para la Arquitectura Empresarial y Gobierno de Datos y  el entrenamiento en la herramienta para el desarrollo de capacidades de gestión al interior del FNA.</t>
  </si>
  <si>
    <t>124 Modernización tecnológica de software de nómina y manejo de base de datos de los diferentes tipos de contratación de personal del FNA</t>
  </si>
  <si>
    <t>125 Adquirir una plataforma tecnológica para la gestión, seguimiento y control del Plan Anual de Adquisiciones del FNA.</t>
  </si>
  <si>
    <t>126 Adquirir una plataforma tecnológica que permita la gestión, seguimiento, monitoreo, evaluación y visualización de los planes institucionales del FNA.</t>
  </si>
  <si>
    <t xml:space="preserve">127 Adquirir la plataforma de Azure Devops para la implementación de metodologías ágiles para el ciclo de vida del desarrollo de software. </t>
  </si>
  <si>
    <t>128 Contratar los servicios especializados de una Fábrica de software para el desarrollo, soporte y mantenimiento y calidad de los sistemas de información no Core del FNA.</t>
  </si>
  <si>
    <t>129 Adquisición de una solución tecnológica para el procesamiento electrónico de la cartera del producto crédito constructor del Fondo Nacional del Ahorro.</t>
  </si>
  <si>
    <t>130 Suscripción de una solución automatizada para procesar la liquidación de incentivos comerciales del Fondo Nacional del Ahorro</t>
  </si>
  <si>
    <t>131 Contratar servicios de plataforma cloud de Microsoft Azure para el desarrollo de asistentes conversacionales.</t>
  </si>
  <si>
    <t>132 Implementación de iniciativas para mejorar la experiencia de usuario (UX) a través de los canales digitales del FNA.</t>
  </si>
  <si>
    <t>133 Adquirir una plataforma de seguridad en la nube CNAAP (Cloud Native Application Protection Platform).</t>
  </si>
  <si>
    <t>134 Adquirir una herramienta que permita garantizar la seguridad del código fuente (Ofuscamiento de código) de los sistemas de información del FNA.</t>
  </si>
  <si>
    <t>135 Contratar la renovación de los servicios de la plataforma "GOANYWHERE", incluye administración, soporte en sitio y soporte y mantenimiento de fabricante.</t>
  </si>
  <si>
    <t>136 Adquirir la solución tecnológica tipo SAAS para la administración de riesgos, cumplimiento, gestión y soporte para el Sistema de Gestión de Seguridad de la Información y el Sistema de Administración de Riesgo Operativo – SARO.</t>
  </si>
  <si>
    <t xml:space="preserve">137 Contratar el servicio de  renovación, soporte y mantenimiento de la solución de seguridad privileged Access management (PAM) gestión de accesos privilegiados. </t>
  </si>
  <si>
    <t xml:space="preserve">138 Aunar esfuerzos entre el Fondo Nacional del Ahorro y el Ministerio de Relaciones Exteriores con el fin de promover la oferta de servicios de la Entidad incentivando entre los Colombianos Residentes en el Exterior el producto Ahorro Voluntario Contractual (AVC) y el acceso al crédito de vivienda. </t>
  </si>
  <si>
    <t>139 Prestación de Servicios de medición de satisfacción del cliente y comparativo con el sector bancario en relación con los productos y servicios que ofrece el FNA, junto con el acompañamiento correspondiente en la elaboración de planes de mejoramiento hacia las áreas empresas</t>
  </si>
  <si>
    <t>140 Prestación de servicios para la medición del índice de lealtad, satisfacción y NPS (NET PROMOTER SCORE) de las empresas públicas, privadas y constructoras respecto a los productos, procesos y servicios que ofrece el FNA</t>
  </si>
  <si>
    <t>141 Prestación de servicios de interpretación y traducción en lenguas nativas de los documentos y solicitudes de información relacionado con los tramites, productos, servicios y normatividad del FNA, para garantizar los derechos de las personas que hablen otras lenguas o dialectos en Colombia.</t>
  </si>
  <si>
    <t>142 Prestación de servicios para el desarrollo e implementación de un modelo de inclusión financiera que facilite y fortalezca la comunicación de características y condiciones de productos del portafolio del Fondo Nacional del Ahorro para facilitar la toma de decisiones económicas y financieras de clientes y potenciales usuarios de sus servicios.</t>
  </si>
  <si>
    <t xml:space="preserve">143 Prestación De Servicios Profesionales Para La Asesoría En Materia De Contratación </t>
  </si>
  <si>
    <t>144 Suministro De Papelería Y Útiles De Oficina Para Atender Las Necesidades De Las Diferentes Dependencias Del FNA A Nivel Nacional</t>
  </si>
  <si>
    <t>145 Suministro De Combustible: Gasolina Corriente, Regular O Diesel Para Los Vehículos De FNA</t>
  </si>
  <si>
    <t xml:space="preserve">146 Prestación Del Servicio De Vigilancia Y Seguridad Privada Para La Adecuada Protección, Custodia, Amparo Y Salvaguarda De Los Bienes Muebles E Inmuebles </t>
  </si>
  <si>
    <t>147 Prestación del servicio De Lavado Y Desinfección De Los Vehículos De Propiedad Del Fondo Nacional Del Ahorro.</t>
  </si>
  <si>
    <t>148 Prestación del servicio de mantenimiento preventivo y correctivo para los vehículos propiedad del FNA, con suministro de repuestos originales.</t>
  </si>
  <si>
    <t>149     Prestar el servicio de mantenimiento preventivo  y correctivo de Aires Acondicionados  con el suministro e instalación de repuestos A Nivel Nacional</t>
  </si>
  <si>
    <t>150 Prestación del servicio de mantenimiento preventivo y correctivo con el suministro e instalación de repuestos para de los ascensores de FNA.</t>
  </si>
  <si>
    <t>151 Prestar el servicio de mantenimiento preventivo y correctivo De Las Bombas Hidráulicas</t>
  </si>
  <si>
    <t>152 Prestación de servicio de saneamiento ambiental, fumigación, desratización, desinsectación, desinfección de ambiente y lavado de tanques de almacenamiento agua potable</t>
  </si>
  <si>
    <t xml:space="preserve">153 Prestación de Servicio De Traslado, Cargue Y Descargue De Mobiliario propiedad del FNA que se encuentra en la sede principal y los puntos de atención. </t>
  </si>
  <si>
    <t>154 Prestación de servicios de Apoyo logístico y alimentación</t>
  </si>
  <si>
    <t>155 Prestar los servicios de Custodia, Bodega y Asignación de Puestos de trabajo para el FNA.</t>
  </si>
  <si>
    <t>156 Prestación de servicios de organización, digitalización, captura, limpieza y saneamiento documental del archivo central, así como la solución tecnológica para el almacenamiento (IaaS), consulta y administración de documentos digitalizados y demás actividades conexas y asociadas a la gestión documental para el FNA.</t>
  </si>
  <si>
    <t>157 Adquisición y siembra de árboles de especies nativas como medida de compensación de los impactos ambientales generados por el FNA.</t>
  </si>
  <si>
    <t xml:space="preserve">158 Adquisición  De Contenedores Centro De Acopio - Puntos Ecológicos Faltantes en la sede principal y los puntos de atención. </t>
  </si>
  <si>
    <t>159 Contratar el suministro e instalación del nuevo mobiliario para la Entidad en la sede principal, puntos de atención o donde llegare a prestar sus servicios el Fondo Nacional del Ahorro.</t>
  </si>
  <si>
    <t xml:space="preserve">160 Suministro de electrodomésticos y equipos que se requieren para optimizar el bienestar social de los colaboradores de planta, en misión y usuario del Fondo Nacional del Ahorro, a nivel nacional y así fortalecer y mejorar las condiciones en la infraestructura.
</t>
  </si>
  <si>
    <t>161 Suministro De Aires Acondicionados</t>
  </si>
  <si>
    <t>162 Suministro de plantas eléctricas y equipos complementarios para los puntos de atención que cuentan con dificultades en el abastecimiento constante de energía eléctrica. </t>
  </si>
  <si>
    <t xml:space="preserve">163 Adecuaciones Locativas  Sede Central Y Puntos Atención A Nivel Nacional </t>
  </si>
  <si>
    <t>164 Prestación de servicios de seguridad electrónica, sistemas integrados de circuito cerrado de televisión – CCTV, alarma monitoreada, control de acceso biométrico, a nivel nacional, así como el control de visitantes en la sede principal; los cuales deberán estar enlazados a la Central de Monitoreo del FNA en la ciudad de Bogotá.</t>
  </si>
  <si>
    <t>165 Prestación de servicios de Elaboración e implementación del Programa de Uso Eficiente y Ahorro de Agua para lograr la optimización del recurso hídrico dentro de la entidad, sede CNA.</t>
  </si>
  <si>
    <t>166 Prestación de servicios de Alquiler parque automotor para el Fondo Nacional del Ahorro- 13 vehículos</t>
  </si>
  <si>
    <t>167 Arrendamiento del local 245 ubicado en la Carrera 15 No. 3AN-10 del
Municipio de Piedecuesta (Santander).</t>
  </si>
  <si>
    <t>168 Arrendamiento Del Inmueble Ubicado En La Calle 19 No. 6-68 P-2 Edificio Ángel De La Ciudad De Bogotá D.C.</t>
  </si>
  <si>
    <t>169 Arrendamiento Del Inmueble Ubicado En La Calle 95 No. 99-11 De La Ciudad De Apartadó (Antioquia)</t>
  </si>
  <si>
    <t>170 Arrendamiento Del Inmueble Ubicado En La Carrera 14 No. 5 - 99 De La Ciudad De Armenia - Quindío</t>
  </si>
  <si>
    <t>171 Arrendamiento Del Inmueble Ubicado En La Transversal 60 No. 128 A-68 De La Ciudad De Bogotá D.C. Localidad Suba.</t>
  </si>
  <si>
    <t>172 Arrendamiento Del Inmueble Ubicado En La Calle 44 No. 52 – 06 Centro Administrativo Nacional -Can De La Ciudad De Bogotá D.C</t>
  </si>
  <si>
    <t>173 Arrendamiento Del Inmueble Ubicado En La Avda. Kra. 68 No. 90 - 88 Locales 2 - 062E Y 2-062F Centro Comercial Cafam Floresta En La Ciudad De Bogotá</t>
  </si>
  <si>
    <t>174 Arrendamiento Del Inmueble Ubicado En La Diagonal 57 C Sur No. 62 - 60 Centro Comercial Paseo Villa Del Rio Local 110K De La Ciudad De Bogotá Localidad Bosa</t>
  </si>
  <si>
    <t>175 Arrendamiento Del Inmueble Ubicado En La Carrera 36 No. 51-48 De La Ciudad De Bucaramanga – Santander</t>
  </si>
  <si>
    <t>176 Arrendamiento del inmueble ubicado en la carrera 56 # 5 – 80 de la ciudad de Cali, Valle del Cauca.</t>
  </si>
  <si>
    <t xml:space="preserve">177 Arrendamiento del inmueble ubicado en la avenida de las Américas # 22n – 47 de la ciudad de Cali, Valle del cauca. </t>
  </si>
  <si>
    <t>178 Arrendamiento del inmueble ubicado en la calle del arsenal # 8b – 121 de la ciudad de Cartagena, Bolívar</t>
  </si>
  <si>
    <t>179 Arrendamiento Del Inmueble Ubicado En La Carrera 3 No. 26 B – 19 Del Barrio Roma, Quibdó – Chocó</t>
  </si>
  <si>
    <t>180 Arrendamiento Del Inmueble Ubicado En La Calle 12 A No. 2 E-48 De La Ciudad De Cúcuta – Norte de Santander.</t>
  </si>
  <si>
    <t>181 Arrendamiento Del Inmueble Ubicado En La Calle 12 No. 12-57 De La Ciudad de Florencia</t>
  </si>
  <si>
    <t>182 Arrendamiento del inmueble ubicado en la calle 20 # 12 – 34 de la ciudad de Girardot, Cundinamarca.</t>
  </si>
  <si>
    <t>183 Arrendamiento Del Inmueble Ubicado En La Calle 62 Con Carrera 6, Mz 1 Lote 13 Urbanización Arkacentro, Los Parrales, Sector II De La Ciudad de Ibagué – Tolima</t>
  </si>
  <si>
    <t>184 Arrendamiento Del Inmueble Ubicado En La Carrera 3 No. 11-18/24 De La Ciudad De La Dorada – Caldas.</t>
  </si>
  <si>
    <t>185 Arrendamiento Del Inmueble Ubicado En La Calle 20 No. 22-27 Edificio Cumanday De La Ciudad De Manizales – Caldas.</t>
  </si>
  <si>
    <t xml:space="preserve">186 Arrendamiento del inmueble ubicado en la carrea 14 # 12 – 43 de la ciudad de Mitú, Vaupés. </t>
  </si>
  <si>
    <t>187 Arrendamiento del inmueble ubicado en la carrera 3 # 25 – 42 de la ciudad de Montería, Córdoba</t>
  </si>
  <si>
    <t>188 Arrendamiento Del Inmueble Ubicado En La Calle 10 No. 7 A -09, Calle 10 No. 7 A -21 Y 7 A-33 De La Ciudad De Neiva – Huila</t>
  </si>
  <si>
    <t>189 Arrendamiento Del Inmueble Ubicado En La Calle 20 No. 26 - 32 Y 26 - 38 De La Ciudad De Pasto - Nariño</t>
  </si>
  <si>
    <t xml:space="preserve">190 Arrendamiento del inmueble ubicado en la calle 19 # 6 – 48 lc 211 Centro Comercial Alcides Arévalo, de la ciudad de Pereira, Risaralda. </t>
  </si>
  <si>
    <t xml:space="preserve">191 Arrendamiento del inmueble ubicado en la carrera 7 # 1N – 27 de la ciudad de Popayán, Cauca. </t>
  </si>
  <si>
    <t xml:space="preserve">192 Arrendamiento del inmueble ubicado en la carrera 7 # 18 – 21 de la ciudad de Puerto Inírida, Guainía. </t>
  </si>
  <si>
    <t>193 Arrendamiento Del Inmueble Ubicado En La Calle 3 No 6-69 De La Ciudad De Riohacha - La Guajira</t>
  </si>
  <si>
    <t xml:space="preserve">194 Arrendamiento de los locales 201 y 202, ubicados en el centro comercial New Point Plaza, en la avenida providencia de la ciudad de San Andres, Departamento de San Andres, Providencia y Santa Catalina. </t>
  </si>
  <si>
    <t>195 Arrendamiento Del Inmueble Ubicado En La Carrera 23 N° 10-132 De La Ciudad De San José Del Guaviare (Guaviare).</t>
  </si>
  <si>
    <t>196 Arrendamiento Del Inmueble Ubicado En La Calle 15 No. 3-95 De La Ciudad De Santa Marta – Magdalena</t>
  </si>
  <si>
    <t xml:space="preserve">197 Arrendamiento del inmueble ubicado en la carrera 20 # 19 – 59 de la ciudad de Sincelejo, Sucre. </t>
  </si>
  <si>
    <t xml:space="preserve">198 Arrendamiento del inmueble ubicado en la carrera 4 este # 31 – 40, Centro Comercial Gran Plaza local 2-218 A, en el Municipio de Soacha, Cundinamarca. </t>
  </si>
  <si>
    <t>199 Arrendamiento de los inmuebles ubicados en la autopista aeropuerto # 23 – 1325, Centro Comercial Plaza la Arboleda, locales 12 y 13 de soledad, Atlántico.</t>
  </si>
  <si>
    <t>200 Arrendamiento del inmueble ubicado en la Carrera 11 # 21 –87/90 de la ciudad de Tunja (Boyacá)</t>
  </si>
  <si>
    <t>201 Arrendamiento Del Inmueble Ubicado En La Calle 16 No. 12-67 De La Ciudad De Valledupar - Cesar.  </t>
  </si>
  <si>
    <t>202 Arrendamiento del inmueble ubicado en la carrera 38 # 20 – 58 / 62 Casa 5ª manzana E, de la ciudad de Villavicencio</t>
  </si>
  <si>
    <t>203 Arrendamiento del inmueble ubicado en la Calle 8 No. 18 - 49 del municipio de Yopal (Casanare)</t>
  </si>
  <si>
    <t>204 Arrendamiento Del Inmueble Ubicado En La Calle 10 No. 11 - 36 Y Calle 11 No. 11 - 33 Local 108 De La Ciudad De Chía – Cundinamarca</t>
  </si>
  <si>
    <t>205 Arrendamiento De Los Inmuebles Ubicados En La Calle 51 Sur No. 48-57 Lc. 2192-2194 Centro Comercial Mayorca De La Ciudad De Sabaneta (Antioquia)</t>
  </si>
  <si>
    <t xml:space="preserve">206 Uso y goce del local comercial No. 336A que forma parte del Centro Comercial Viva Barranquilla ubicado en la Carrera 51B No. 87 – 50 de la actual nomenclatura de la ciudad de Barranquilla </t>
  </si>
  <si>
    <t>207 Uso y goce del local comercial 203 que forma parte del Centro Comercial Viva Buenaventura (antes centro comercial Brisas Plaza Shopping P.H.), ubicado en la calle 2 No. 66-86, en la ciudad de Buenaventura -Valle del Cauca</t>
  </si>
  <si>
    <t>208 Uso y goce del local comercial No. 3-19B que forma parte del Centro Comercial Viva Barrancabermeja, ubicado en la Carrera 11 Calle 50 de la actual nomenclatura urbana del municipio de Barrancabermeja- Santander</t>
  </si>
  <si>
    <t>209 Proyección De Arrendamientos Por Traslados Y Aperturas De Pa</t>
  </si>
  <si>
    <t>90101600; 81141601</t>
  </si>
  <si>
    <t>210 Prestación del servicio integral de catering para el desarrollo de las reuniones y/o comités de Junta Directiva, ordinarias o extraordinarias, cuando la necesidad del servicio así lo exija.</t>
  </si>
  <si>
    <t>211 Arrendamiento De Los Inmuebles Ubicados En La Calle 49 No. 50-59 Centro Comercial Ganadero Locales 108 Y 110 De La Ciudad De Rionegro (Antioquia).</t>
  </si>
  <si>
    <t>212 Arrendamiento Espacio Para Ubicación Terminales De Autoservicios</t>
  </si>
  <si>
    <t>213 Arrendamiento del inmueble ubicado en la calle 14 # 21 – 71 – 73 de Acacias, Meta.</t>
  </si>
  <si>
    <t xml:space="preserve">214 Arrendamiento del inmueble ubicado en la carrera 30 # 31 – 39 de la ciudad de Palmira, Valle del Cauca. </t>
  </si>
  <si>
    <t>215 Arrendamiento del inmueble ubicado en la carrera 7 # 6 – 44 del municipio de Zipaquirá. </t>
  </si>
  <si>
    <t>216 Prestación del Servicio integral de aseo y cafetería, incluye el suministro de personal, insumos, y alquiler de equipos necesarios para el desarrollo de las actividades en la Región 1, en los puntos de atención ubicados en: Santa Marta, Riohacha y Valledupar y en los puntos de atención donde llegare a tener presencia el FNA, ubicados en los municipios de esta Región</t>
  </si>
  <si>
    <t>217 Prestación del Servicio integral de aseo y cafetería, incluye el suministro de personal, insumos, y alquiler de equipos necesarios para el desarrollo de las actividades en la Región 2, en los puntos de atención ubicados en: Barranquilla, Soledad, Cartagena Centro, Cartagena Éxito, Sincelejo y Montería y en los puntos de atención donde llegare a tener presencia el FNA, ubicados en los municipios de esta Región</t>
  </si>
  <si>
    <t>218 Prestación del Servicio integral de aseo y cafetería, incluye el suministro de personal, insumos, y alquiler de equipos necesarios para el desarrollo de las actividades en la Región 3, en los puntos de atención ubicados en: Medellín, Sabaneta, Rionegro y Apartadó y en los puntos de atención donde llegare a tener presencia el FNA, ubicados en los municipios de esta Región</t>
  </si>
  <si>
    <t>219 Prestación del Servicio integral de aseo y cafetería, incluye el suministro de personal, insumos, y alquiler de equipos necesarios para el desarrollo de las actividades en la Región 4, en los puntos de atención ubicados en: Manizales, La Dorada, Pereira y Armenia y en los puntos de atención donde llegare a tener presencia el FNA, ubicados en los municipios de esta Región</t>
  </si>
  <si>
    <t>220 Prestación del Servicio integral de aseo y cafetería, incluye el suministro de personal, insumos, y alquiler de equipos necesarios para el desarrollo de las actividades en la Región 5, en los puntos de atención ubicados en: Cali, Buenaventura, Popayán y Palmira y en los puntos de atención donde llegare a tener presencia el FNA, ubicados en los municipios de esta Región</t>
  </si>
  <si>
    <t>221 Prestación del Servicio integral de aseo y cafetería, incluye el suministro de personal, insumos, y alquiler de equipos necesarios para el desarrollo de las actividades en la Región 6, en los puntos de atención ubicados en: Pasto y en los puntos de atención donde llegare a tener presencia el FNA, ubicados en los municipios de esta Región</t>
  </si>
  <si>
    <t>222 Prestación del Servicio integral de aseo y cafetería, incluye el suministro de personal, insumos, y alquiler de equipos necesarios para el desarrollo de las actividades en la Región 7, en los puntos de atención ubicados en: Ibagué, Girardot, Neiva y Florencia y en los puntos de atención donde llegare a tener presencia el FNA, ubicados en los municipios de esta Región</t>
  </si>
  <si>
    <t>223 Prestación del Servicio integral de aseo y cafetería, incluye el suministro de personal, insumos, y alquiler de equipos necesarios para el desarrollo de las actividades en la Región 8, en los puntos de atención ubicados en: Tunja y Yopal y en los puntos de atención donde llegare a tener presencia el FNA, ubicados en los municipios de esta Región</t>
  </si>
  <si>
    <t>224 Prestación del Servicio integral de aseo y cafetería, incluye el suministro de personal, insumos, y alquiler de equipos necesarios para el desarrollo de las actividades en la Región 9, en los puntos de atención ubicados en: Bucaramanga, Piedecuesta, Barrancabermeja y Cúcuta y en los puntos de atención donde llegare a tener presencia el FNA, ubicados en los municipios de esta Región</t>
  </si>
  <si>
    <t>225 Prestación del Servicio integral de aseo y cafetería, incluye el suministro de personal, insumos, y alquiler de equipos necesarios para el desarrollo de las actividades en la Región 10, en los puntos de atención ubicados en: Villavicencio y San José del Guaviare y en los puntos de atención donde llegare a tener presencia el FNA, ubicados en los municipios de esta Región</t>
  </si>
  <si>
    <t>226 Prestación del Servicio integral de aseo y cafetería, incluye el suministro de personal, insumos, y alquiler de equipos necesarios para el desarrollo de las actividades en la Región 11, en los puntos de atención ubicados en: Bogotá (Sede Principal, CNA, Ángel, Suba, CAN, Soacha, Chía, Zipaquirá, Cafam Floresta y Paseo del Rio y en los puntos de atención donde llegare a tener presencia el FNA, ubicados en los municipios de esta Región</t>
  </si>
  <si>
    <t>227 Prestación del Servicio integral de aseo y cafetería, incluye el suministro de personal, insumos, y alquiler de equipos necesarios para el desarrollo de las actividades en la Región 12, en los puntos de atención ubicados en: San Andrés y providencia y en los puntos de atención donde llegare a tener presencia el FNA, ubicados en los municipios de esta Región</t>
  </si>
  <si>
    <t>228 Prestación del Servicio integral de aseo y cafetería, incluye el suministro de personal, insumos, y alquiler de equipos necesarios para el desarrollo de las actividades en la Región 14, en los puntos de atención ubicados en: Quibdó y en los puntos de atención donde llegare a tener presencia el FNA, ubicados en los municipios de esta Región</t>
  </si>
  <si>
    <t>229 Servicio integral de aseo y cafetería, incluye el suministro de personal, insumos, y alquiler de equipos necesarios para el desarrollo de las actividades en la Región 17, en los puntos de atención ubicados en: Mitú y en los puntos de atención donde llegare a tener presencia el FNA, ubicados en los municipios de esta Región</t>
  </si>
  <si>
    <t>230 Prestación del Servicio integral de aseo y cafetería, incluye el suministro de personal, insumos, y alquiler de equipos necesarios para el desarrollo de las actividades en la Región 18, en los puntos de atención ubicados en: Puerto Inírida y en los puntos de atención donde llegare a tener presencia el FNA, ubicados en los municipios de esta Región</t>
  </si>
  <si>
    <t>231 Prestación de servicios profesionales de asesoría y representación legal, judicial y extrajudicial en asuntos propios del derecho penal, de acuerdo con los procesos asignados por el FNA</t>
  </si>
  <si>
    <t>232 Prestación de Servicios de acceso a la consulta de bases de datos de fuentes de listas de sanciones, listas de control, entidades estatales, organizaciones, medios de comunicación, PEP´s de personas naturales y jurídicas vinculadas a delitos de Lavado de Activos y Financiación al Terrorismo.</t>
  </si>
  <si>
    <t>233 Prestar servicios profesionales en asesorías jurídicas para el FNA</t>
  </si>
  <si>
    <t>234 Prestar servicios profesionales especializados para asesorar al fondo nacional del ahorro en todos los temas relacionados con la Superintendencia Financiera de Colombia y derecho financiero en general</t>
  </si>
  <si>
    <t>235 Prestación de servicios para asesorías integrales en temas relacionados a la gestión de la presidencia del FNA.</t>
  </si>
  <si>
    <t>236 Prestación de servicio de visitas a nivel nacional, así como la validación y verificación de la información de los consumidores financieros solicitantes de crédito hipotecario y leasing habitacional.</t>
  </si>
  <si>
    <t>237 Aunar esfuerzos para el desarrollo de acciones tendientes a facilitar y promover entre los trabajadores de AGROSAVIA el portafolio de servicios y productos del FNA.</t>
  </si>
  <si>
    <t>238 Aunar esfuerzos para la promoción  del AVC - Ahorro Voluntario Contractual y los demás servicios de y productos del FNA, entre los trabajadores del ICA que tengan crédito hipotecario vigente con el FNA.</t>
  </si>
  <si>
    <t>239 Suscripción al sistema de información del censo de proyectos de vivienda en el País Coordenada Urbana</t>
  </si>
  <si>
    <t>240 Suscripción al Sistema de Información Gerencial Actualizado S.I.G. A. de la Galería Inmobiliaria</t>
  </si>
  <si>
    <t>241 Suscripción al Sistema de Información Gerencial EMIS</t>
  </si>
  <si>
    <t>242 Adquirir la base de datos de cámara de comercio a nivel nacional relacionada con constructoras medianas y pequeñas inscritas</t>
  </si>
  <si>
    <t xml:space="preserve">243 Aunar esfuerzos entre el Fondo Nacional del Ahorro -FNA- y el Ministerio de Relaciones Exteriores -MRE- con el fin de promover la oferta de servicios de la Entidad incentivando entre los Colombianos Residentes en el Exterior el producto Ahorro Voluntario Contractual (AVC), programa Colombianos Residentes en el Exterior y el acceso al crédito de vivienda.” </t>
  </si>
  <si>
    <t>244 Contratar los servicios de tercerización de fuerza comercial para captación y colocación, nacional y CRE.</t>
  </si>
  <si>
    <t>245 Contratar los servicios de una empresa especializada para la comercialización de los productos Ahorro Voluntario Contractual y Crédito Hipotecario, Leasing Habitacional, Compra de Cartera Hipotecaria, construcción en sitio propio y Mejora de Vivienda del Fondo Nacional del Ahorro para Colombianos Residentes en el Exterior”</t>
  </si>
  <si>
    <t>246 Prestación de servicios profesionales para la difusión y  socialización del los productos y servicios del Fondo Nacional del Ahorro entre los colombianos residentes en el exterior. (País de acuerdo a necesidad)</t>
  </si>
  <si>
    <t>247 Prestación de servicios profesionales para la difusión y  socialización del los productos y servicios del Fondo Nacional del Ahorro entre los colombianos residentes en el exterior. (País de acuerdo a necesidad)</t>
  </si>
  <si>
    <t>248 Prestación de servicios profesionales para la difusión y  socialización del los productos y servicios del Fondo Nacional del Ahorro entre los colombianos residentes en el exterior. (País de acuerdo a necesidad)</t>
  </si>
  <si>
    <t>249 Prestación de servicios profesionales para la difusión y  socialización de los productos y servicios del Fondo Nacional del Ahorro entre los colombianos residentes en el exterior(País de acuerdo a necesidad)</t>
  </si>
  <si>
    <t>250 Aunar esfuerzos para atender empresas que tienen necesidad de crédito para cumplir con la obligación de manera oportuna del pago de las cesantías de sus empleados y lograr el traslado de los trabajadores de esas empresas al Fondo Nacional del Ahorro</t>
  </si>
  <si>
    <t>251 Prestación de servicios profesionales para asesorar en la estructuración del nuevo manual de contratación, de supervisión e interventoría del Fondo Nacional del Ahorro y revisión de la documentación relacionada con el proceso de contratación.</t>
  </si>
  <si>
    <t>6.1.3</t>
  </si>
  <si>
    <t>Estandarizar el proceso de certificación tributaria de Cesantías, Crédito Hipotecario y AVC que se generan por los diferentes canales del FNA</t>
  </si>
  <si>
    <t>Implementar la estandanzación del proceso del certificado tributario (Virtual/Físico)</t>
  </si>
  <si>
    <t>Porcentaje de TRD y Cuadro Clasificación aprobados por AGN</t>
  </si>
  <si>
    <t>(Acumulado)</t>
  </si>
  <si>
    <t>Número de instrumentos actualizados</t>
  </si>
  <si>
    <t>Presentar la actualización de los instrumentos archivísticos al Comité de Gestión y  Desempeño para su aprobación y posteror publcación en ISOLUCION</t>
  </si>
  <si>
    <t>Número visitas realizadas a las áreas del FNA sobre manejo documental</t>
  </si>
  <si>
    <t>Realizar campañas de gestión documental a todos los colaboradores del FNA, con el fin de fortalecer la cultura de este proceso.</t>
  </si>
  <si>
    <t>Número de campañas remitidas a los colaboradores FNA</t>
  </si>
  <si>
    <t>Número de carpetas cargadas en el Gestor Documental del FNA</t>
  </si>
  <si>
    <t>Realizar capacitacion a las áreas sobre expediente electrónico en WorkManager y SharePoint</t>
  </si>
  <si>
    <t xml:space="preserve">Actualizar procedimientos Gestión Documental en Isolución </t>
  </si>
  <si>
    <t>Número de cajas programadas</t>
  </si>
  <si>
    <t>Publicar en la página WEB el inventario documental aprobado para comentarios de los ciudadanos (60 días hábiles)</t>
  </si>
  <si>
    <t>Entregar los documentos para elliminar a la empresa especializada y realizar seguimiento del certificado.</t>
  </si>
  <si>
    <t>Número de metros lineales intervenidos</t>
  </si>
  <si>
    <t>Realizar la digitación, captura de información  y digitalización de expedientes intervenidos</t>
  </si>
  <si>
    <t xml:space="preserve"> (Años 2022, 2023 y 2024)</t>
  </si>
  <si>
    <t>7.1</t>
  </si>
  <si>
    <t>Número de cajas a intervenir</t>
  </si>
  <si>
    <r>
      <t>Realizar la conversión de rollos de microfilmación, con el fin de preservar a largo plazo la documentación</t>
    </r>
    <r>
      <rPr>
        <b/>
        <sz val="8"/>
        <color rgb="FF16365C"/>
        <rFont val="Arial"/>
        <family val="2"/>
      </rPr>
      <t xml:space="preserve"> </t>
    </r>
  </si>
  <si>
    <t>Número de rollos a intervenir</t>
  </si>
  <si>
    <t>Realizar el plan de trabajo para la intervención de los rollos</t>
  </si>
  <si>
    <t>9.1</t>
  </si>
  <si>
    <t>Número de cajas  saneadas</t>
  </si>
  <si>
    <t>9.1.4</t>
  </si>
  <si>
    <t>FONDO NACIONAL DEL AHORRO S.A.</t>
  </si>
  <si>
    <t>Transformación Digital subprocesos de Gestión Humana</t>
  </si>
  <si>
    <t>Porcentaje Puntos de atención visitados</t>
  </si>
  <si>
    <t>Porcentaje de la estrategia de inclusión laboral implementada.</t>
  </si>
  <si>
    <t>Contar con tecnología y datos para la toma de decisiones estratégicas.</t>
  </si>
  <si>
    <t xml:space="preserve">Estrategia de cultura digital implementada </t>
  </si>
  <si>
    <t>Diseño de la estrategia de cultura Digital</t>
  </si>
  <si>
    <t>Implementación de las iniciativas priorizadas para la estrategia de cultura digital</t>
  </si>
  <si>
    <t>Vicepresidencia de Gestión Humana y Administrativa</t>
  </si>
  <si>
    <t>Gestión del Conocimiento y la Innovación</t>
  </si>
  <si>
    <t>Acciones implementadas</t>
  </si>
  <si>
    <t>PLAN INSTITUCIONAL DE ARCHIVOS</t>
  </si>
  <si>
    <t>Realizar seguimiento a las publicaciones que generan las áreas en la página web del Fondo Nacional del Aahorro S.A. de acuerdo a información recibida por los líderes de los procesos y registrado en la Matriz ITA</t>
  </si>
  <si>
    <t>Formular una estrategia de comunicación para concientizar al personal del Fondo Nacional del Ahorro S.A. de la necesidad de la gestión efectiva de los riesgos de seguridad de la información y su impacto en los procesos de la entidad</t>
  </si>
  <si>
    <t xml:space="preserve">Obtener certificado de la presentación del  FURAG para el Fondo Nacional del Ahorro S.A. </t>
  </si>
  <si>
    <t>Variación del consumo de Papel en el Fondo Nacional del Ahorro S.A.</t>
  </si>
  <si>
    <t xml:space="preserve"> Transformar digitalmente los subprocesos de Gestión Humana y de cara al funcionario</t>
  </si>
  <si>
    <t xml:space="preserve">Elaborar documento que contenga el modelo de evaluación de los servidores
</t>
  </si>
  <si>
    <t xml:space="preserve"> INDICADOR</t>
  </si>
  <si>
    <t>Implementar la estrategia  de cultura digital Fondo Nacional del Ahorro S.A.</t>
  </si>
  <si>
    <t>Diseñar los instrumentos de talento humano para los funcionarios del Fondo Nacional del Ahorro S.A.</t>
  </si>
  <si>
    <t>Realizar visitas técnicas para verificar el manejo documental del Fondo Nacional del Ahorro S.A. con base en los parámetros de la normatividad del AGN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</si>
</sst>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 #,##0.00_-;\-&quot;$&quot;\ * #,##0.00_-;_-&quot;$&quot;\ * &quot;-&quot;??_-;_-@_-"/>
    <numFmt numFmtId="43" formatCode="_-* #,##0.00_-;\-* #,##0.00_-;_-* &quot;-&quot;??_-;_-@_-"/>
    <numFmt numFmtId="164" formatCode="_(* #,##0.00_);_(* \(#,##0.00\);_(* &quot;-&quot;??_);_(@_)"/>
    <numFmt numFmtId="165" formatCode="_(&quot;$&quot;\ * #,##0.00_);_(&quot;$&quot;\ * \(#,##0.00\);_(&quot;$&quot;\ * &quot;-&quot;??_);_(@_)"/>
    <numFmt numFmtId="166" formatCode="_-&quot;$&quot;* #,##0.00_-;\-&quot;$&quot;* #,##0.00_-;_-&quot;$&quot;* &quot;-&quot;??_-;_-@_-"/>
    <numFmt numFmtId="167" formatCode="yyyy\-mm\-dd;@"/>
    <numFmt numFmtId="169" formatCode="[$$-240A]\ #,##0.00"/>
    <numFmt numFmtId="170" formatCode="0.0"/>
    <numFmt numFmtId="171" formatCode="_-* #,##0_-;\-* #,##0_-;_-* &quot;-&quot;??_-;_-@_-"/>
    <numFmt numFmtId="172" formatCode="_-&quot;$&quot;\ * #,##0_-;\-&quot;$&quot;\ * #,##0_-;_-&quot;$&quot;\ * &quot;-&quot;??_-;_-@_-"/>
    <numFmt numFmtId="173" formatCode="&quot;$&quot;#,##0.00;[Red]\-&quot;$&quot;#,##0.00"/>
    <numFmt numFmtId="174" formatCode="_(&quot;$&quot;\ * #,##0_);_(&quot;$&quot;\ * \(#,##0\);_(&quot;$&quot;\ * &quot;-&quot;??_);_(@_)"/>
    <numFmt numFmtId="175" formatCode="dd/mm/yyyy;@"/>
    <numFmt numFmtId="177" formatCode="0.000"/>
  </numFmts>
  <fonts count="6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Verdana"/>
      <family val="2"/>
    </font>
    <font>
      <b/>
      <sz val="16"/>
      <color theme="1"/>
      <name val="Calibri"/>
      <family val="2"/>
      <scheme val="minor"/>
    </font>
    <font>
      <b/>
      <sz val="16"/>
      <color theme="0"/>
      <name val="Calibri"/>
      <family val="2"/>
      <scheme val="minor"/>
    </font>
    <font>
      <sz val="16"/>
      <name val="Calibri"/>
      <family val="2"/>
      <scheme val="minor"/>
    </font>
    <font>
      <b/>
      <sz val="16"/>
      <name val="Calibri"/>
      <family val="2"/>
      <scheme val="minor"/>
    </font>
    <font>
      <sz val="10"/>
      <name val="Arial"/>
      <family val="2"/>
    </font>
    <font>
      <sz val="8"/>
      <name val="Arial"/>
      <family val="2"/>
    </font>
    <font>
      <sz val="8"/>
      <color theme="1"/>
      <name val="Arial"/>
      <family val="2"/>
    </font>
    <font>
      <sz val="6"/>
      <name val="Arial"/>
      <family val="2"/>
    </font>
    <font>
      <sz val="8"/>
      <color rgb="FF000000"/>
      <name val="Arial"/>
      <family val="2"/>
    </font>
    <font>
      <sz val="6"/>
      <color rgb="FF000000"/>
      <name val="Arial"/>
      <family val="2"/>
    </font>
    <font>
      <b/>
      <sz val="8"/>
      <color rgb="FF000000"/>
      <name val="Arial"/>
      <family val="2"/>
    </font>
    <font>
      <b/>
      <sz val="8"/>
      <name val="Arial"/>
      <family val="2"/>
    </font>
    <font>
      <b/>
      <sz val="8"/>
      <color theme="1"/>
      <name val="Arial"/>
      <family val="2"/>
    </font>
    <font>
      <b/>
      <sz val="8"/>
      <color theme="0"/>
      <name val="Arial"/>
      <family val="2"/>
    </font>
    <font>
      <sz val="10"/>
      <name val="Arial"/>
      <family val="2"/>
    </font>
    <font>
      <b/>
      <sz val="11"/>
      <color theme="1"/>
      <name val="Calibri"/>
      <family val="2"/>
      <scheme val="minor"/>
    </font>
    <font>
      <sz val="11"/>
      <color theme="0"/>
      <name val="Calibri"/>
      <family val="2"/>
      <scheme val="minor"/>
    </font>
    <font>
      <sz val="10"/>
      <color theme="1"/>
      <name val="Arial"/>
      <family val="2"/>
    </font>
    <font>
      <b/>
      <sz val="11"/>
      <color theme="1"/>
      <name val="Arial"/>
      <family val="2"/>
    </font>
    <font>
      <sz val="11"/>
      <name val="Arial"/>
      <family val="2"/>
    </font>
    <font>
      <b/>
      <sz val="10"/>
      <color theme="1"/>
      <name val="Verdana"/>
      <family val="2"/>
    </font>
    <font>
      <sz val="11"/>
      <color theme="1"/>
      <name val="Arial"/>
      <family val="2"/>
    </font>
    <font>
      <sz val="12"/>
      <color theme="1"/>
      <name val="Calibri"/>
      <family val="2"/>
      <scheme val="minor"/>
    </font>
    <font>
      <b/>
      <sz val="7"/>
      <name val="Arial"/>
      <family val="2"/>
    </font>
    <font>
      <sz val="6"/>
      <color theme="1"/>
      <name val="Arial"/>
      <family val="2"/>
    </font>
    <font>
      <sz val="8"/>
      <color rgb="FFFF0000"/>
      <name val="Arial"/>
      <family val="2"/>
    </font>
    <font>
      <b/>
      <sz val="6"/>
      <color theme="1"/>
      <name val="Arial"/>
      <family val="2"/>
    </font>
    <font>
      <b/>
      <sz val="9"/>
      <color theme="1"/>
      <name val="Arial"/>
      <family val="2"/>
    </font>
    <font>
      <b/>
      <sz val="12"/>
      <color rgb="FF000000"/>
      <name val="Arial"/>
      <family val="2"/>
    </font>
    <font>
      <b/>
      <sz val="9"/>
      <color indexed="81"/>
      <name val="Tahoma"/>
      <family val="2"/>
    </font>
    <font>
      <sz val="9"/>
      <color indexed="81"/>
      <name val="Tahoma"/>
      <family val="2"/>
    </font>
    <font>
      <sz val="12"/>
      <color theme="1"/>
      <name val="Arial"/>
      <family val="2"/>
    </font>
    <font>
      <sz val="12"/>
      <color rgb="FF4E4E4E"/>
      <name val="Arial"/>
      <family val="2"/>
    </font>
    <font>
      <u/>
      <sz val="11"/>
      <color theme="10"/>
      <name val="Calibri"/>
      <family val="2"/>
      <scheme val="minor"/>
    </font>
    <font>
      <u/>
      <sz val="12"/>
      <color theme="10"/>
      <name val="Arial"/>
      <family val="2"/>
    </font>
    <font>
      <b/>
      <sz val="10"/>
      <color theme="0"/>
      <name val="Calibri"/>
      <family val="2"/>
      <scheme val="minor"/>
    </font>
    <font>
      <sz val="10"/>
      <color theme="1"/>
      <name val="Calibri"/>
      <family val="2"/>
      <scheme val="minor"/>
    </font>
    <font>
      <b/>
      <sz val="10"/>
      <name val="Calibri"/>
      <family val="2"/>
      <scheme val="minor"/>
    </font>
    <font>
      <sz val="10"/>
      <name val="Calibri"/>
      <family val="2"/>
      <scheme val="minor"/>
    </font>
    <font>
      <sz val="10"/>
      <color rgb="FF000000"/>
      <name val="Calibri"/>
      <family val="2"/>
      <scheme val="minor"/>
    </font>
    <font>
      <sz val="10"/>
      <color theme="1"/>
      <name val="Arial "/>
    </font>
    <font>
      <sz val="10"/>
      <color rgb="FF000000"/>
      <name val="Arial "/>
    </font>
    <font>
      <sz val="10"/>
      <color rgb="FF000000"/>
      <name val="Calibri"/>
      <family val="2"/>
    </font>
    <font>
      <sz val="10"/>
      <color theme="1" tint="4.9989318521683403E-2"/>
      <name val="Calibri"/>
      <family val="2"/>
      <scheme val="minor"/>
    </font>
    <font>
      <b/>
      <sz val="12"/>
      <color indexed="81"/>
      <name val="Tahoma"/>
      <family val="2"/>
    </font>
    <font>
      <sz val="12"/>
      <color indexed="81"/>
      <name val="Tahoma"/>
      <family val="2"/>
    </font>
    <font>
      <b/>
      <sz val="11"/>
      <color rgb="FF000000"/>
      <name val="Arial"/>
      <family val="2"/>
    </font>
    <font>
      <b/>
      <sz val="8"/>
      <color rgb="FF16365C"/>
      <name val="Arial"/>
      <family val="2"/>
    </font>
  </fonts>
  <fills count="20">
    <fill>
      <patternFill patternType="none"/>
    </fill>
    <fill>
      <patternFill patternType="gray125"/>
    </fill>
    <fill>
      <patternFill patternType="solid">
        <fgColor theme="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3"/>
        <bgColor indexed="64"/>
      </patternFill>
    </fill>
    <fill>
      <patternFill patternType="solid">
        <fgColor theme="9" tint="0.79998168889431442"/>
        <bgColor indexed="64"/>
      </patternFill>
    </fill>
    <fill>
      <patternFill patternType="solid">
        <fgColor theme="4"/>
      </patternFill>
    </fill>
    <fill>
      <patternFill patternType="solid">
        <fgColor rgb="FFDBE5F1"/>
        <bgColor indexed="64"/>
      </patternFill>
    </fill>
    <fill>
      <patternFill patternType="solid">
        <fgColor theme="1" tint="0.249977111117893"/>
        <bgColor indexed="64"/>
      </patternFill>
    </fill>
    <fill>
      <patternFill patternType="solid">
        <fgColor theme="8" tint="0.79998168889431442"/>
        <bgColor indexed="64"/>
      </patternFill>
    </fill>
    <fill>
      <patternFill patternType="solid">
        <fgColor rgb="FFDCE6F1"/>
        <bgColor rgb="FF000000"/>
      </patternFill>
    </fill>
    <fill>
      <patternFill patternType="solid">
        <fgColor rgb="FFFFFFFF"/>
        <bgColor rgb="FF000000"/>
      </patternFill>
    </fill>
    <fill>
      <patternFill patternType="solid">
        <fgColor rgb="FFF2F2F2"/>
        <bgColor rgb="FF000000"/>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style="thin">
        <color auto="1"/>
      </top>
      <bottom style="medium">
        <color indexed="64"/>
      </bottom>
      <diagonal/>
    </border>
    <border>
      <left/>
      <right style="medium">
        <color indexed="64"/>
      </right>
      <top style="dotted">
        <color theme="0"/>
      </top>
      <bottom style="medium">
        <color indexed="64"/>
      </bottom>
      <diagonal/>
    </border>
    <border>
      <left style="medium">
        <color indexed="64"/>
      </left>
      <right/>
      <top style="dotted">
        <color theme="0"/>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auto="1"/>
      </top>
      <bottom style="thin">
        <color auto="1"/>
      </bottom>
      <diagonal/>
    </border>
    <border>
      <left/>
      <right style="medium">
        <color indexed="64"/>
      </right>
      <top style="dotted">
        <color theme="0"/>
      </top>
      <bottom style="dotted">
        <color theme="0"/>
      </bottom>
      <diagonal/>
    </border>
    <border>
      <left style="medium">
        <color indexed="64"/>
      </left>
      <right/>
      <top style="dotted">
        <color theme="0"/>
      </top>
      <bottom style="dotted">
        <color theme="0"/>
      </bottom>
      <diagonal/>
    </border>
    <border>
      <left/>
      <right style="medium">
        <color indexed="64"/>
      </right>
      <top style="medium">
        <color indexed="64"/>
      </top>
      <bottom style="thin">
        <color auto="1"/>
      </bottom>
      <diagonal/>
    </border>
    <border>
      <left/>
      <right style="medium">
        <color indexed="64"/>
      </right>
      <top style="medium">
        <color indexed="64"/>
      </top>
      <bottom style="dotted">
        <color theme="0"/>
      </bottom>
      <diagonal/>
    </border>
    <border>
      <left style="medium">
        <color indexed="64"/>
      </left>
      <right/>
      <top style="medium">
        <color indexed="64"/>
      </top>
      <bottom style="dotted">
        <color theme="0"/>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medium">
        <color indexed="64"/>
      </top>
      <bottom style="thin">
        <color indexed="64"/>
      </bottom>
      <diagonal/>
    </border>
    <border>
      <left/>
      <right/>
      <top style="thin">
        <color indexed="64"/>
      </top>
      <bottom style="medium">
        <color indexed="64"/>
      </bottom>
      <diagonal/>
    </border>
  </borders>
  <cellStyleXfs count="39">
    <xf numFmtId="0" fontId="0" fillId="0" borderId="0"/>
    <xf numFmtId="0" fontId="14" fillId="0" borderId="0"/>
    <xf numFmtId="9" fontId="14" fillId="0" borderId="0" applyFont="0" applyFill="0" applyBorder="0" applyAlignment="0" applyProtection="0"/>
    <xf numFmtId="164" fontId="14" fillId="0" borderId="0" applyFont="0" applyFill="0" applyBorder="0" applyAlignment="0" applyProtection="0"/>
    <xf numFmtId="165" fontId="14" fillId="0" borderId="0" applyFont="0" applyFill="0" applyBorder="0" applyAlignment="0" applyProtection="0"/>
    <xf numFmtId="49" fontId="15" fillId="0" borderId="0" applyFill="0" applyBorder="0" applyProtection="0">
      <alignment horizontal="left" vertical="center"/>
    </xf>
    <xf numFmtId="0" fontId="13" fillId="0" borderId="0"/>
    <xf numFmtId="9" fontId="13" fillId="0" borderId="0" applyFont="0" applyFill="0" applyBorder="0" applyAlignment="0" applyProtection="0"/>
    <xf numFmtId="0" fontId="12" fillId="0" borderId="0"/>
    <xf numFmtId="9" fontId="12" fillId="0" borderId="0" applyFont="0" applyFill="0" applyBorder="0" applyAlignment="0" applyProtection="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20" fillId="0" borderId="0"/>
    <xf numFmtId="0" fontId="3" fillId="0" borderId="0"/>
    <xf numFmtId="0" fontId="3" fillId="0" borderId="0"/>
    <xf numFmtId="0" fontId="20" fillId="0" borderId="0"/>
    <xf numFmtId="9"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0" fontId="30" fillId="0" borderId="0"/>
    <xf numFmtId="0" fontId="32" fillId="13" borderId="0" applyNumberFormat="0" applyBorder="0" applyAlignment="0" applyProtection="0"/>
    <xf numFmtId="0" fontId="2" fillId="0" borderId="0"/>
    <xf numFmtId="44" fontId="2" fillId="0" borderId="0" applyFont="0" applyFill="0" applyBorder="0" applyAlignment="0" applyProtection="0"/>
    <xf numFmtId="0" fontId="36" fillId="14" borderId="0" applyNumberFormat="0" applyBorder="0" applyProtection="0">
      <alignment horizontal="center" vertical="center"/>
    </xf>
    <xf numFmtId="43" fontId="2" fillId="0" borderId="0" applyFont="0" applyFill="0" applyBorder="0" applyAlignment="0" applyProtection="0"/>
    <xf numFmtId="0" fontId="2" fillId="0" borderId="0"/>
    <xf numFmtId="0" fontId="2" fillId="0" borderId="0"/>
    <xf numFmtId="0" fontId="1" fillId="0" borderId="0"/>
    <xf numFmtId="0" fontId="49" fillId="0" borderId="0" applyNumberFormat="0" applyFill="0" applyBorder="0" applyAlignment="0" applyProtection="0"/>
    <xf numFmtId="165" fontId="1" fillId="0" borderId="0" applyFont="0" applyFill="0" applyBorder="0" applyAlignment="0" applyProtection="0"/>
    <xf numFmtId="164" fontId="1" fillId="0" borderId="0" applyFont="0" applyFill="0" applyBorder="0" applyAlignment="0" applyProtection="0"/>
  </cellStyleXfs>
  <cellXfs count="609">
    <xf numFmtId="0" fontId="0" fillId="0" borderId="0" xfId="0"/>
    <xf numFmtId="0" fontId="14" fillId="0" borderId="0" xfId="1"/>
    <xf numFmtId="0" fontId="14" fillId="0" borderId="0" xfId="1" applyAlignment="1">
      <alignment vertical="center"/>
    </xf>
    <xf numFmtId="0" fontId="16" fillId="4" borderId="1" xfId="1" applyFont="1" applyFill="1" applyBorder="1" applyAlignment="1">
      <alignment horizontal="center" vertical="center" wrapText="1"/>
    </xf>
    <xf numFmtId="0" fontId="18" fillId="4" borderId="1" xfId="1" applyFont="1" applyFill="1" applyBorder="1" applyAlignment="1">
      <alignment vertical="center" wrapText="1"/>
    </xf>
    <xf numFmtId="0" fontId="18" fillId="0" borderId="1" xfId="1" applyFont="1" applyBorder="1" applyAlignment="1">
      <alignment vertical="center" wrapText="1"/>
    </xf>
    <xf numFmtId="0" fontId="19" fillId="0" borderId="1" xfId="1" applyFont="1" applyBorder="1" applyAlignment="1">
      <alignment vertical="center" wrapText="1"/>
    </xf>
    <xf numFmtId="0" fontId="21" fillId="2" borderId="0" xfId="20" applyFont="1" applyFill="1"/>
    <xf numFmtId="0" fontId="22" fillId="2" borderId="0" xfId="20" applyFont="1" applyFill="1"/>
    <xf numFmtId="167" fontId="22" fillId="2" borderId="0" xfId="20" applyNumberFormat="1" applyFont="1" applyFill="1" applyAlignment="1">
      <alignment horizontal="center"/>
    </xf>
    <xf numFmtId="0" fontId="21" fillId="2" borderId="0" xfId="20" applyFont="1" applyFill="1" applyAlignment="1">
      <alignment horizontal="center" wrapText="1"/>
    </xf>
    <xf numFmtId="0" fontId="21" fillId="2" borderId="0" xfId="20" applyFont="1" applyFill="1" applyAlignment="1">
      <alignment horizontal="left" wrapText="1"/>
    </xf>
    <xf numFmtId="0" fontId="21" fillId="2" borderId="0" xfId="20" applyFont="1" applyFill="1" applyAlignment="1">
      <alignment horizontal="left" vertical="center" wrapText="1"/>
    </xf>
    <xf numFmtId="0" fontId="21" fillId="2" borderId="0" xfId="20" applyFont="1" applyFill="1" applyAlignment="1">
      <alignment horizontal="center" vertical="center" wrapText="1"/>
    </xf>
    <xf numFmtId="0" fontId="24" fillId="2" borderId="0" xfId="20" applyFont="1" applyFill="1" applyAlignment="1">
      <alignment horizontal="center" vertical="center" wrapText="1"/>
    </xf>
    <xf numFmtId="0" fontId="24" fillId="2" borderId="0" xfId="20" applyFont="1" applyFill="1" applyAlignment="1">
      <alignment horizontal="left" vertical="center" wrapText="1"/>
    </xf>
    <xf numFmtId="0" fontId="27" fillId="0" borderId="0" xfId="20" applyFont="1"/>
    <xf numFmtId="0" fontId="28" fillId="0" borderId="0" xfId="20" applyFont="1"/>
    <xf numFmtId="1" fontId="22" fillId="2" borderId="1" xfId="23" applyNumberFormat="1" applyFont="1" applyFill="1" applyBorder="1" applyAlignment="1">
      <alignment horizontal="center" vertical="center" wrapText="1"/>
    </xf>
    <xf numFmtId="1" fontId="22" fillId="0" borderId="1" xfId="23" applyNumberFormat="1" applyFont="1" applyBorder="1" applyAlignment="1">
      <alignment horizontal="center" vertical="center" wrapText="1"/>
    </xf>
    <xf numFmtId="9" fontId="21" fillId="0" borderId="1" xfId="24" applyFont="1" applyBorder="1" applyAlignment="1">
      <alignment horizontal="center" vertical="center" wrapText="1"/>
    </xf>
    <xf numFmtId="0" fontId="27" fillId="2" borderId="0" xfId="20" applyFont="1" applyFill="1"/>
    <xf numFmtId="0" fontId="28" fillId="2" borderId="0" xfId="20" applyFont="1" applyFill="1"/>
    <xf numFmtId="0" fontId="27" fillId="6" borderId="1" xfId="20" applyFont="1" applyFill="1" applyBorder="1" applyAlignment="1">
      <alignment horizontal="center" vertical="center" wrapText="1"/>
    </xf>
    <xf numFmtId="0" fontId="27" fillId="7" borderId="1" xfId="20" applyFont="1" applyFill="1" applyBorder="1" applyAlignment="1">
      <alignment horizontal="center" vertical="center" wrapText="1"/>
    </xf>
    <xf numFmtId="0" fontId="27" fillId="8" borderId="1" xfId="20" applyFont="1" applyFill="1" applyBorder="1" applyAlignment="1">
      <alignment horizontal="center" vertical="center" wrapText="1"/>
    </xf>
    <xf numFmtId="0" fontId="27" fillId="9" borderId="1" xfId="20" applyFont="1" applyFill="1" applyBorder="1" applyAlignment="1">
      <alignment horizontal="center" vertical="center" wrapText="1"/>
    </xf>
    <xf numFmtId="0" fontId="21" fillId="2" borderId="0" xfId="20" applyFont="1" applyFill="1" applyAlignment="1">
      <alignment wrapText="1"/>
    </xf>
    <xf numFmtId="0" fontId="21" fillId="2" borderId="14" xfId="20" applyFont="1" applyFill="1" applyBorder="1" applyAlignment="1">
      <alignment horizontal="left" vertical="center" wrapText="1"/>
    </xf>
    <xf numFmtId="0" fontId="21" fillId="2" borderId="18" xfId="20" applyFont="1" applyFill="1" applyBorder="1" applyAlignment="1">
      <alignment horizontal="left" vertical="center" wrapText="1"/>
    </xf>
    <xf numFmtId="0" fontId="21" fillId="2" borderId="21" xfId="20" applyFont="1" applyFill="1" applyBorder="1" applyAlignment="1">
      <alignment horizontal="left" vertical="center" wrapText="1"/>
    </xf>
    <xf numFmtId="0" fontId="21" fillId="2" borderId="0" xfId="20" applyFont="1" applyFill="1" applyAlignment="1">
      <alignment horizontal="left"/>
    </xf>
    <xf numFmtId="0" fontId="23" fillId="2" borderId="0" xfId="20" applyFont="1" applyFill="1"/>
    <xf numFmtId="0" fontId="21" fillId="2" borderId="0" xfId="20" applyFont="1" applyFill="1" applyAlignment="1">
      <alignment horizontal="center"/>
    </xf>
    <xf numFmtId="0" fontId="21" fillId="2" borderId="0" xfId="20" applyFont="1" applyFill="1" applyAlignment="1">
      <alignment horizontal="center" vertical="center"/>
    </xf>
    <xf numFmtId="0" fontId="21" fillId="2" borderId="0" xfId="20" applyFont="1" applyFill="1" applyAlignment="1">
      <alignment horizontal="left" vertical="center"/>
    </xf>
    <xf numFmtId="0" fontId="21" fillId="2" borderId="0" xfId="22" applyFont="1" applyFill="1" applyAlignment="1">
      <alignment horizontal="left" vertical="center"/>
    </xf>
    <xf numFmtId="0" fontId="24" fillId="2" borderId="0" xfId="20" applyFont="1" applyFill="1" applyAlignment="1">
      <alignment horizontal="center" vertical="center"/>
    </xf>
    <xf numFmtId="0" fontId="24" fillId="2" borderId="0" xfId="20" applyFont="1" applyFill="1" applyAlignment="1">
      <alignment horizontal="left" vertical="center"/>
    </xf>
    <xf numFmtId="0" fontId="25" fillId="2" borderId="0" xfId="20" applyFont="1" applyFill="1" applyAlignment="1">
      <alignment vertical="center"/>
    </xf>
    <xf numFmtId="0" fontId="21" fillId="2" borderId="1" xfId="20" applyFont="1" applyFill="1" applyBorder="1" applyAlignment="1">
      <alignment horizontal="center" wrapText="1"/>
    </xf>
    <xf numFmtId="0" fontId="27" fillId="6" borderId="4" xfId="20" applyFont="1" applyFill="1" applyBorder="1" applyAlignment="1">
      <alignment horizontal="center" vertical="center" wrapText="1"/>
    </xf>
    <xf numFmtId="0" fontId="27" fillId="6" borderId="28" xfId="20" applyFont="1" applyFill="1" applyBorder="1" applyAlignment="1">
      <alignment horizontal="center" vertical="center" wrapText="1"/>
    </xf>
    <xf numFmtId="9" fontId="21" fillId="5" borderId="34" xfId="24" applyFont="1" applyFill="1" applyBorder="1" applyAlignment="1">
      <alignment horizontal="center" vertical="center" wrapText="1"/>
    </xf>
    <xf numFmtId="9" fontId="21" fillId="0" borderId="30" xfId="24" applyFont="1" applyBorder="1" applyAlignment="1">
      <alignment horizontal="center" vertical="center" wrapText="1"/>
    </xf>
    <xf numFmtId="1" fontId="22" fillId="0" borderId="30" xfId="23" applyNumberFormat="1" applyFont="1" applyBorder="1" applyAlignment="1">
      <alignment horizontal="center" vertical="center" wrapText="1"/>
    </xf>
    <xf numFmtId="1" fontId="22" fillId="0" borderId="30" xfId="23" applyNumberFormat="1" applyFont="1" applyBorder="1" applyAlignment="1">
      <alignment horizontal="left" vertical="center" wrapText="1"/>
    </xf>
    <xf numFmtId="1" fontId="28" fillId="5" borderId="34" xfId="23" applyNumberFormat="1" applyFont="1" applyFill="1" applyBorder="1" applyAlignment="1">
      <alignment horizontal="center" vertical="center" wrapText="1"/>
    </xf>
    <xf numFmtId="0" fontId="30" fillId="2" borderId="0" xfId="27" applyFill="1"/>
    <xf numFmtId="0" fontId="30" fillId="0" borderId="0" xfId="27"/>
    <xf numFmtId="0" fontId="21" fillId="2" borderId="6" xfId="20" applyFont="1" applyFill="1" applyBorder="1" applyAlignment="1">
      <alignment horizontal="center" wrapText="1"/>
    </xf>
    <xf numFmtId="0" fontId="27" fillId="6" borderId="6" xfId="20" applyFont="1" applyFill="1" applyBorder="1" applyAlignment="1">
      <alignment horizontal="center" vertical="center" wrapText="1"/>
    </xf>
    <xf numFmtId="1" fontId="22" fillId="0" borderId="7" xfId="23" applyNumberFormat="1" applyFont="1" applyBorder="1" applyAlignment="1">
      <alignment horizontal="center" vertical="center" wrapText="1"/>
    </xf>
    <xf numFmtId="0" fontId="21" fillId="2" borderId="62" xfId="20" applyFont="1" applyFill="1" applyBorder="1" applyAlignment="1">
      <alignment horizontal="left" indent="1"/>
    </xf>
    <xf numFmtId="0" fontId="34" fillId="0" borderId="7" xfId="20" applyFont="1" applyBorder="1" applyAlignment="1">
      <alignment vertical="center" wrapText="1"/>
    </xf>
    <xf numFmtId="0" fontId="21" fillId="2" borderId="1" xfId="20" applyFont="1" applyFill="1" applyBorder="1"/>
    <xf numFmtId="0" fontId="21" fillId="2" borderId="32" xfId="20" applyFont="1" applyFill="1" applyBorder="1"/>
    <xf numFmtId="0" fontId="21" fillId="2" borderId="59" xfId="20" applyFont="1" applyFill="1" applyBorder="1" applyAlignment="1">
      <alignment horizontal="left" indent="1"/>
    </xf>
    <xf numFmtId="0" fontId="34" fillId="0" borderId="1" xfId="20" applyFont="1" applyBorder="1" applyAlignment="1">
      <alignment vertical="center" wrapText="1"/>
    </xf>
    <xf numFmtId="0" fontId="23" fillId="2" borderId="1" xfId="20" applyFont="1" applyFill="1" applyBorder="1" applyAlignment="1">
      <alignment wrapText="1"/>
    </xf>
    <xf numFmtId="0" fontId="21" fillId="2" borderId="1" xfId="20" applyFont="1" applyFill="1" applyBorder="1" applyAlignment="1">
      <alignment wrapText="1"/>
    </xf>
    <xf numFmtId="167" fontId="22" fillId="2" borderId="1" xfId="20" applyNumberFormat="1" applyFont="1" applyFill="1" applyBorder="1" applyAlignment="1">
      <alignment horizontal="center"/>
    </xf>
    <xf numFmtId="0" fontId="22" fillId="2" borderId="1" xfId="20" applyFont="1" applyFill="1" applyBorder="1"/>
    <xf numFmtId="0" fontId="21" fillId="2" borderId="1" xfId="20" applyFont="1" applyFill="1" applyBorder="1" applyAlignment="1">
      <alignment horizontal="left" vertical="center" wrapText="1"/>
    </xf>
    <xf numFmtId="167" fontId="27" fillId="12" borderId="59" xfId="20" applyNumberFormat="1" applyFont="1" applyFill="1" applyBorder="1" applyAlignment="1">
      <alignment horizontal="left" vertical="center" wrapText="1" indent="1"/>
    </xf>
    <xf numFmtId="0" fontId="21" fillId="2" borderId="60" xfId="20" applyFont="1" applyFill="1" applyBorder="1" applyAlignment="1">
      <alignment horizontal="left" indent="1"/>
    </xf>
    <xf numFmtId="0" fontId="21" fillId="2" borderId="6" xfId="20" applyFont="1" applyFill="1" applyBorder="1" applyAlignment="1">
      <alignment horizontal="center" vertical="center" wrapText="1"/>
    </xf>
    <xf numFmtId="0" fontId="21" fillId="2" borderId="6" xfId="20" applyFont="1" applyFill="1" applyBorder="1" applyAlignment="1">
      <alignment horizontal="left" vertical="center" wrapText="1"/>
    </xf>
    <xf numFmtId="0" fontId="23" fillId="2" borderId="6" xfId="20" applyFont="1" applyFill="1" applyBorder="1" applyAlignment="1">
      <alignment wrapText="1"/>
    </xf>
    <xf numFmtId="0" fontId="21" fillId="2" borderId="6" xfId="20" applyFont="1" applyFill="1" applyBorder="1" applyAlignment="1">
      <alignment horizontal="left" wrapText="1"/>
    </xf>
    <xf numFmtId="0" fontId="21" fillId="2" borderId="1" xfId="20" applyFont="1" applyFill="1" applyBorder="1" applyAlignment="1">
      <alignment horizontal="left" wrapText="1"/>
    </xf>
    <xf numFmtId="0" fontId="22" fillId="2" borderId="6" xfId="20" applyFont="1" applyFill="1" applyBorder="1"/>
    <xf numFmtId="0" fontId="21" fillId="2" borderId="6" xfId="20" applyFont="1" applyFill="1" applyBorder="1"/>
    <xf numFmtId="170" fontId="28" fillId="5" borderId="34" xfId="23" applyNumberFormat="1" applyFont="1" applyFill="1" applyBorder="1" applyAlignment="1">
      <alignment horizontal="center" vertical="center" wrapText="1"/>
    </xf>
    <xf numFmtId="167" fontId="28" fillId="5" borderId="34" xfId="23" applyNumberFormat="1" applyFont="1" applyFill="1" applyBorder="1" applyAlignment="1">
      <alignment horizontal="center" vertical="center"/>
    </xf>
    <xf numFmtId="0" fontId="27" fillId="5" borderId="34" xfId="20" applyFont="1" applyFill="1" applyBorder="1" applyAlignment="1">
      <alignment horizontal="center" vertical="center" wrapText="1"/>
    </xf>
    <xf numFmtId="167" fontId="28" fillId="5" borderId="34" xfId="34" applyNumberFormat="1" applyFont="1" applyFill="1" applyBorder="1" applyAlignment="1">
      <alignment vertical="center" wrapText="1"/>
    </xf>
    <xf numFmtId="167" fontId="28" fillId="16" borderId="34" xfId="34" applyNumberFormat="1" applyFont="1" applyFill="1" applyBorder="1" applyAlignment="1">
      <alignment vertical="center" wrapText="1"/>
    </xf>
    <xf numFmtId="0" fontId="24" fillId="0" borderId="30" xfId="20" applyFont="1" applyBorder="1" applyAlignment="1">
      <alignment horizontal="center" vertical="center" wrapText="1"/>
    </xf>
    <xf numFmtId="167" fontId="22" fillId="2" borderId="30" xfId="23" applyNumberFormat="1" applyFont="1" applyFill="1" applyBorder="1" applyAlignment="1">
      <alignment horizontal="center" vertical="center" wrapText="1"/>
    </xf>
    <xf numFmtId="0" fontId="27" fillId="0" borderId="30" xfId="20" applyFont="1" applyBorder="1" applyAlignment="1">
      <alignment horizontal="center" vertical="center" wrapText="1"/>
    </xf>
    <xf numFmtId="167" fontId="28" fillId="0" borderId="30" xfId="34" applyNumberFormat="1" applyFont="1" applyBorder="1" applyAlignment="1">
      <alignment vertical="center" wrapText="1"/>
    </xf>
    <xf numFmtId="0" fontId="27" fillId="2" borderId="1" xfId="20" applyFont="1" applyFill="1" applyBorder="1" applyAlignment="1">
      <alignment horizontal="center" vertical="center" wrapText="1"/>
    </xf>
    <xf numFmtId="0" fontId="24" fillId="0" borderId="1" xfId="20" applyFont="1" applyBorder="1" applyAlignment="1">
      <alignment horizontal="center" vertical="center" wrapText="1"/>
    </xf>
    <xf numFmtId="167" fontId="22" fillId="2" borderId="1" xfId="23" applyNumberFormat="1" applyFont="1" applyFill="1" applyBorder="1" applyAlignment="1">
      <alignment horizontal="center" vertical="center" wrapText="1"/>
    </xf>
    <xf numFmtId="0" fontId="27" fillId="0" borderId="1" xfId="20" applyFont="1" applyBorder="1" applyAlignment="1">
      <alignment horizontal="center" vertical="center" wrapText="1"/>
    </xf>
    <xf numFmtId="167" fontId="28" fillId="0" borderId="1" xfId="34" applyNumberFormat="1" applyFont="1" applyBorder="1" applyAlignment="1">
      <alignment vertical="center" wrapText="1"/>
    </xf>
    <xf numFmtId="1" fontId="28" fillId="5" borderId="1" xfId="23" applyNumberFormat="1" applyFont="1" applyFill="1" applyBorder="1" applyAlignment="1">
      <alignment horizontal="center" vertical="center" wrapText="1"/>
    </xf>
    <xf numFmtId="1" fontId="42" fillId="5" borderId="34" xfId="23" applyNumberFormat="1" applyFont="1" applyFill="1" applyBorder="1" applyAlignment="1">
      <alignment vertical="center" wrapText="1"/>
    </xf>
    <xf numFmtId="167" fontId="22" fillId="0" borderId="1" xfId="23" applyNumberFormat="1" applyFont="1" applyBorder="1" applyAlignment="1">
      <alignment horizontal="center" vertical="center" wrapText="1"/>
    </xf>
    <xf numFmtId="167" fontId="22" fillId="0" borderId="30" xfId="23" applyNumberFormat="1" applyFont="1" applyBorder="1" applyAlignment="1">
      <alignment horizontal="center" vertical="center" wrapText="1"/>
    </xf>
    <xf numFmtId="0" fontId="21" fillId="2" borderId="30" xfId="20" applyFont="1" applyFill="1" applyBorder="1" applyAlignment="1">
      <alignment horizontal="center" vertical="center" wrapText="1"/>
    </xf>
    <xf numFmtId="14" fontId="22" fillId="2" borderId="30" xfId="23" applyNumberFormat="1" applyFont="1" applyFill="1" applyBorder="1" applyAlignment="1">
      <alignment horizontal="center" vertical="center"/>
    </xf>
    <xf numFmtId="14" fontId="22" fillId="2" borderId="30" xfId="23" applyNumberFormat="1" applyFont="1" applyFill="1" applyBorder="1" applyAlignment="1">
      <alignment horizontal="center" vertical="center" wrapText="1"/>
    </xf>
    <xf numFmtId="0" fontId="44" fillId="5" borderId="64" xfId="20" applyFont="1" applyFill="1" applyBorder="1" applyAlignment="1">
      <alignment horizontal="center" vertical="center" wrapText="1"/>
    </xf>
    <xf numFmtId="9" fontId="26" fillId="5" borderId="37" xfId="20" applyNumberFormat="1" applyFont="1" applyFill="1" applyBorder="1" applyAlignment="1">
      <alignment horizontal="center" vertical="center" wrapText="1"/>
    </xf>
    <xf numFmtId="9" fontId="26" fillId="5" borderId="54" xfId="20" applyNumberFormat="1" applyFont="1" applyFill="1" applyBorder="1" applyAlignment="1">
      <alignment horizontal="center" vertical="center" wrapText="1"/>
    </xf>
    <xf numFmtId="167" fontId="22" fillId="5" borderId="50" xfId="34" applyNumberFormat="1" applyFont="1" applyFill="1" applyBorder="1" applyAlignment="1">
      <alignment horizontal="justify" vertical="center" wrapText="1"/>
    </xf>
    <xf numFmtId="0" fontId="21" fillId="2" borderId="0" xfId="33" applyFont="1" applyFill="1" applyAlignment="1">
      <alignment horizontal="left" vertical="center" wrapText="1" indent="1"/>
    </xf>
    <xf numFmtId="0" fontId="25" fillId="2" borderId="0" xfId="20" applyFont="1" applyFill="1" applyAlignment="1">
      <alignment vertical="center" wrapText="1"/>
    </xf>
    <xf numFmtId="0" fontId="25" fillId="2" borderId="0" xfId="20" applyFont="1" applyFill="1" applyAlignment="1">
      <alignment horizontal="center" vertical="center" wrapText="1"/>
    </xf>
    <xf numFmtId="167" fontId="22" fillId="2" borderId="0" xfId="34" applyNumberFormat="1" applyFont="1" applyFill="1" applyAlignment="1">
      <alignment horizontal="justify" vertical="center" wrapText="1"/>
    </xf>
    <xf numFmtId="0" fontId="25" fillId="2" borderId="0" xfId="20" applyFont="1" applyFill="1" applyAlignment="1">
      <alignment horizontal="left" vertical="center" wrapText="1"/>
    </xf>
    <xf numFmtId="0" fontId="21" fillId="2" borderId="0" xfId="20" applyFont="1" applyFill="1" applyAlignment="1">
      <alignment horizontal="left" indent="1"/>
    </xf>
    <xf numFmtId="0" fontId="23" fillId="2" borderId="0" xfId="20" applyFont="1" applyFill="1" applyAlignment="1">
      <alignment wrapText="1"/>
    </xf>
    <xf numFmtId="1" fontId="28" fillId="5" borderId="34" xfId="23" applyNumberFormat="1" applyFont="1" applyFill="1" applyBorder="1" applyAlignment="1">
      <alignment horizontal="left" vertical="center" wrapText="1"/>
    </xf>
    <xf numFmtId="1" fontId="40" fillId="0" borderId="34" xfId="23" applyNumberFormat="1" applyFont="1" applyBorder="1" applyAlignment="1">
      <alignment vertical="center" wrapText="1"/>
    </xf>
    <xf numFmtId="170" fontId="28" fillId="5" borderId="1" xfId="23" applyNumberFormat="1" applyFont="1" applyFill="1" applyBorder="1" applyAlignment="1">
      <alignment horizontal="center" vertical="center" wrapText="1"/>
    </xf>
    <xf numFmtId="14" fontId="22" fillId="2" borderId="1" xfId="23" applyNumberFormat="1" applyFont="1" applyFill="1" applyBorder="1" applyAlignment="1">
      <alignment horizontal="center" vertical="center" wrapText="1"/>
    </xf>
    <xf numFmtId="167" fontId="28" fillId="2" borderId="1" xfId="34" applyNumberFormat="1" applyFont="1" applyFill="1" applyBorder="1" applyAlignment="1">
      <alignment vertical="center" wrapText="1"/>
    </xf>
    <xf numFmtId="9" fontId="21" fillId="2" borderId="1" xfId="24" applyFont="1" applyFill="1" applyBorder="1" applyAlignment="1">
      <alignment horizontal="center" vertical="center" wrapText="1"/>
    </xf>
    <xf numFmtId="0" fontId="22" fillId="0" borderId="1" xfId="20" applyFont="1" applyBorder="1" applyAlignment="1">
      <alignment horizontal="center" vertical="center" wrapText="1"/>
    </xf>
    <xf numFmtId="0" fontId="24" fillId="2" borderId="1" xfId="20" applyFont="1" applyFill="1" applyBorder="1" applyAlignment="1">
      <alignment horizontal="center" vertical="center" wrapText="1"/>
    </xf>
    <xf numFmtId="170" fontId="28" fillId="5" borderId="30" xfId="23" applyNumberFormat="1" applyFont="1" applyFill="1" applyBorder="1" applyAlignment="1">
      <alignment horizontal="center" vertical="center" wrapText="1"/>
    </xf>
    <xf numFmtId="0" fontId="22" fillId="0" borderId="30" xfId="20" applyFont="1" applyBorder="1" applyAlignment="1">
      <alignment horizontal="center" vertical="center" wrapText="1"/>
    </xf>
    <xf numFmtId="0" fontId="27" fillId="2" borderId="0" xfId="20" applyFont="1" applyFill="1" applyAlignment="1">
      <alignment horizontal="center" vertical="center"/>
    </xf>
    <xf numFmtId="14" fontId="22" fillId="2" borderId="1" xfId="23" applyNumberFormat="1" applyFont="1" applyFill="1" applyBorder="1" applyAlignment="1">
      <alignment horizontal="center" vertical="center"/>
    </xf>
    <xf numFmtId="0" fontId="24" fillId="2" borderId="30" xfId="20" applyFont="1" applyFill="1" applyBorder="1" applyAlignment="1">
      <alignment horizontal="center" vertical="center" wrapText="1"/>
    </xf>
    <xf numFmtId="0" fontId="27" fillId="0" borderId="0" xfId="20" applyFont="1" applyAlignment="1">
      <alignment horizontal="center" vertical="center"/>
    </xf>
    <xf numFmtId="170" fontId="22" fillId="0" borderId="1" xfId="23" applyNumberFormat="1" applyFont="1" applyBorder="1" applyAlignment="1">
      <alignment horizontal="center" vertical="center" wrapText="1"/>
    </xf>
    <xf numFmtId="170" fontId="22" fillId="0" borderId="30" xfId="23" applyNumberFormat="1" applyFont="1" applyBorder="1" applyAlignment="1">
      <alignment horizontal="center" vertical="center" wrapText="1"/>
    </xf>
    <xf numFmtId="0" fontId="24" fillId="0" borderId="1" xfId="20" applyFont="1" applyBorder="1" applyAlignment="1">
      <alignment horizontal="left" vertical="center" wrapText="1" indent="1"/>
    </xf>
    <xf numFmtId="0" fontId="24" fillId="0" borderId="30" xfId="20" applyFont="1" applyBorder="1" applyAlignment="1">
      <alignment horizontal="left" vertical="center" wrapText="1" indent="1"/>
    </xf>
    <xf numFmtId="0" fontId="24" fillId="2" borderId="30" xfId="20" applyFont="1" applyFill="1" applyBorder="1" applyAlignment="1">
      <alignment horizontal="left" vertical="center" wrapText="1" indent="1"/>
    </xf>
    <xf numFmtId="0" fontId="24" fillId="2" borderId="1" xfId="20" applyFont="1" applyFill="1" applyBorder="1" applyAlignment="1">
      <alignment horizontal="left" vertical="center" wrapText="1" indent="1"/>
    </xf>
    <xf numFmtId="175" fontId="34" fillId="0" borderId="7" xfId="20" applyNumberFormat="1" applyFont="1" applyBorder="1" applyAlignment="1">
      <alignment vertical="center" wrapText="1"/>
    </xf>
    <xf numFmtId="175" fontId="34" fillId="0" borderId="1" xfId="20" applyNumberFormat="1" applyFont="1" applyBorder="1" applyAlignment="1">
      <alignment vertical="center" wrapText="1"/>
    </xf>
    <xf numFmtId="175" fontId="21" fillId="2" borderId="1" xfId="20" applyNumberFormat="1" applyFont="1" applyFill="1" applyBorder="1" applyAlignment="1">
      <alignment wrapText="1"/>
    </xf>
    <xf numFmtId="175" fontId="21" fillId="2" borderId="6" xfId="20" applyNumberFormat="1" applyFont="1" applyFill="1" applyBorder="1" applyAlignment="1">
      <alignment horizontal="left" wrapText="1"/>
    </xf>
    <xf numFmtId="175" fontId="27" fillId="6" borderId="28" xfId="20" applyNumberFormat="1" applyFont="1" applyFill="1" applyBorder="1" applyAlignment="1">
      <alignment horizontal="center" vertical="center" wrapText="1"/>
    </xf>
    <xf numFmtId="175" fontId="28" fillId="5" borderId="34" xfId="23" applyNumberFormat="1" applyFont="1" applyFill="1" applyBorder="1" applyAlignment="1">
      <alignment horizontal="center" vertical="center"/>
    </xf>
    <xf numFmtId="175" fontId="21" fillId="2" borderId="30" xfId="20" applyNumberFormat="1" applyFont="1" applyFill="1" applyBorder="1" applyAlignment="1">
      <alignment horizontal="center" vertical="center" wrapText="1"/>
    </xf>
    <xf numFmtId="175" fontId="21" fillId="2" borderId="1" xfId="20" applyNumberFormat="1" applyFont="1" applyFill="1" applyBorder="1" applyAlignment="1">
      <alignment horizontal="center" vertical="center" wrapText="1"/>
    </xf>
    <xf numFmtId="175" fontId="24" fillId="2" borderId="0" xfId="20" applyNumberFormat="1" applyFont="1" applyFill="1" applyAlignment="1">
      <alignment horizontal="left" vertical="center" wrapText="1"/>
    </xf>
    <xf numFmtId="175" fontId="24" fillId="2" borderId="0" xfId="20" applyNumberFormat="1" applyFont="1" applyFill="1" applyAlignment="1">
      <alignment horizontal="center" vertical="center" wrapText="1"/>
    </xf>
    <xf numFmtId="175" fontId="21" fillId="2" borderId="0" xfId="20" applyNumberFormat="1" applyFont="1" applyFill="1" applyAlignment="1">
      <alignment horizontal="left" wrapText="1"/>
    </xf>
    <xf numFmtId="0" fontId="34" fillId="0" borderId="66" xfId="20" applyFont="1" applyBorder="1" applyAlignment="1">
      <alignment vertical="center" wrapText="1"/>
    </xf>
    <xf numFmtId="0" fontId="34" fillId="0" borderId="0" xfId="20" applyFont="1" applyAlignment="1">
      <alignment vertical="center" wrapText="1"/>
    </xf>
    <xf numFmtId="0" fontId="34" fillId="0" borderId="32" xfId="20" applyFont="1" applyBorder="1" applyAlignment="1">
      <alignment vertical="center" wrapText="1"/>
    </xf>
    <xf numFmtId="0" fontId="21" fillId="2" borderId="61" xfId="20" applyFont="1" applyFill="1" applyBorder="1"/>
    <xf numFmtId="175" fontId="28" fillId="5" borderId="34" xfId="23" applyNumberFormat="1" applyFont="1" applyFill="1" applyBorder="1" applyAlignment="1">
      <alignment horizontal="center" vertical="center" wrapText="1"/>
    </xf>
    <xf numFmtId="175" fontId="22" fillId="0" borderId="30" xfId="23" applyNumberFormat="1" applyFont="1" applyBorder="1" applyAlignment="1">
      <alignment horizontal="center" vertical="center" wrapText="1"/>
    </xf>
    <xf numFmtId="175" fontId="22" fillId="0" borderId="1" xfId="23" applyNumberFormat="1" applyFont="1" applyBorder="1" applyAlignment="1">
      <alignment horizontal="center" vertical="center" wrapText="1"/>
    </xf>
    <xf numFmtId="0" fontId="21" fillId="0" borderId="0" xfId="20" applyFont="1" applyAlignment="1">
      <alignment wrapText="1"/>
    </xf>
    <xf numFmtId="167" fontId="27" fillId="12" borderId="17" xfId="20" applyNumberFormat="1" applyFont="1" applyFill="1" applyBorder="1" applyAlignment="1">
      <alignment horizontal="left" vertical="center" wrapText="1" indent="1"/>
    </xf>
    <xf numFmtId="0" fontId="21" fillId="0" borderId="0" xfId="20" applyFont="1" applyAlignment="1">
      <alignment horizontal="left" wrapText="1"/>
    </xf>
    <xf numFmtId="1" fontId="28" fillId="5" borderId="1" xfId="23" applyNumberFormat="1" applyFont="1" applyFill="1" applyBorder="1" applyAlignment="1">
      <alignment horizontal="left" vertical="center" wrapText="1"/>
    </xf>
    <xf numFmtId="167" fontId="28" fillId="0" borderId="1" xfId="23" applyNumberFormat="1" applyFont="1" applyBorder="1" applyAlignment="1">
      <alignment horizontal="center" vertical="center"/>
    </xf>
    <xf numFmtId="170" fontId="28" fillId="5" borderId="67" xfId="23" applyNumberFormat="1" applyFont="1" applyFill="1" applyBorder="1" applyAlignment="1">
      <alignment horizontal="center" vertical="center" wrapText="1"/>
    </xf>
    <xf numFmtId="1" fontId="28" fillId="5" borderId="67" xfId="23" applyNumberFormat="1" applyFont="1" applyFill="1" applyBorder="1" applyAlignment="1">
      <alignment horizontal="left" vertical="center" wrapText="1"/>
    </xf>
    <xf numFmtId="167" fontId="28" fillId="0" borderId="4" xfId="23" applyNumberFormat="1" applyFont="1" applyBorder="1" applyAlignment="1">
      <alignment horizontal="center" vertical="center"/>
    </xf>
    <xf numFmtId="0" fontId="24" fillId="0" borderId="7" xfId="20" applyFont="1" applyBorder="1" applyAlignment="1">
      <alignment horizontal="left" vertical="center" wrapText="1" indent="1"/>
    </xf>
    <xf numFmtId="0" fontId="24" fillId="0" borderId="6" xfId="20" applyFont="1" applyBorder="1" applyAlignment="1">
      <alignment horizontal="left" vertical="center" wrapText="1" indent="1"/>
    </xf>
    <xf numFmtId="170" fontId="28" fillId="5" borderId="4" xfId="23" applyNumberFormat="1" applyFont="1" applyFill="1" applyBorder="1" applyAlignment="1">
      <alignment horizontal="center" vertical="center" wrapText="1"/>
    </xf>
    <xf numFmtId="1" fontId="22" fillId="0" borderId="4" xfId="23" applyNumberFormat="1" applyFont="1" applyBorder="1" applyAlignment="1">
      <alignment horizontal="center" vertical="center" wrapText="1"/>
    </xf>
    <xf numFmtId="170" fontId="28" fillId="5" borderId="69" xfId="23" applyNumberFormat="1" applyFont="1" applyFill="1" applyBorder="1" applyAlignment="1">
      <alignment horizontal="center" vertical="center" wrapText="1"/>
    </xf>
    <xf numFmtId="167" fontId="28" fillId="0" borderId="67" xfId="23" applyNumberFormat="1" applyFont="1" applyBorder="1" applyAlignment="1">
      <alignment horizontal="center" vertical="center"/>
    </xf>
    <xf numFmtId="1" fontId="22" fillId="0" borderId="69" xfId="23" applyNumberFormat="1" applyFont="1" applyBorder="1" applyAlignment="1">
      <alignment horizontal="center" vertical="center" wrapText="1"/>
    </xf>
    <xf numFmtId="0" fontId="24" fillId="0" borderId="67" xfId="20" applyFont="1" applyBorder="1" applyAlignment="1">
      <alignment horizontal="left" vertical="center" wrapText="1" indent="1"/>
    </xf>
    <xf numFmtId="167" fontId="22" fillId="0" borderId="67" xfId="23" applyNumberFormat="1" applyFont="1" applyBorder="1" applyAlignment="1">
      <alignment horizontal="center" vertical="center" wrapText="1"/>
    </xf>
    <xf numFmtId="9" fontId="26" fillId="5" borderId="65" xfId="20" applyNumberFormat="1" applyFont="1" applyFill="1" applyBorder="1" applyAlignment="1">
      <alignment horizontal="center" vertical="center" wrapText="1"/>
    </xf>
    <xf numFmtId="9" fontId="26" fillId="5" borderId="40" xfId="20" applyNumberFormat="1" applyFont="1" applyFill="1" applyBorder="1" applyAlignment="1">
      <alignment horizontal="center" vertical="center" wrapText="1"/>
    </xf>
    <xf numFmtId="0" fontId="24" fillId="0" borderId="0" xfId="20" applyFont="1" applyAlignment="1">
      <alignment horizontal="left" vertical="center" wrapText="1"/>
    </xf>
    <xf numFmtId="0" fontId="24" fillId="0" borderId="0" xfId="20" applyFont="1" applyAlignment="1">
      <alignment horizontal="center" vertical="center" wrapText="1"/>
    </xf>
    <xf numFmtId="170" fontId="28" fillId="5" borderId="7" xfId="23" applyNumberFormat="1" applyFont="1" applyFill="1" applyBorder="1" applyAlignment="1">
      <alignment horizontal="center" vertical="center" wrapText="1"/>
    </xf>
    <xf numFmtId="1" fontId="28" fillId="5" borderId="7" xfId="23" applyNumberFormat="1" applyFont="1" applyFill="1" applyBorder="1" applyAlignment="1">
      <alignment horizontal="left" vertical="center" wrapText="1"/>
    </xf>
    <xf numFmtId="167" fontId="28" fillId="5" borderId="9" xfId="23" applyNumberFormat="1" applyFont="1" applyFill="1" applyBorder="1" applyAlignment="1">
      <alignment vertical="center"/>
    </xf>
    <xf numFmtId="167" fontId="28" fillId="5" borderId="10" xfId="23" applyNumberFormat="1" applyFont="1" applyFill="1" applyBorder="1" applyAlignment="1">
      <alignment vertical="center"/>
    </xf>
    <xf numFmtId="170" fontId="28" fillId="16" borderId="49" xfId="23" applyNumberFormat="1" applyFont="1" applyFill="1" applyBorder="1" applyAlignment="1">
      <alignment horizontal="center" vertical="center" wrapText="1"/>
    </xf>
    <xf numFmtId="167" fontId="22" fillId="5" borderId="53" xfId="23" applyNumberFormat="1" applyFont="1" applyFill="1" applyBorder="1" applyAlignment="1">
      <alignment vertical="center" wrapText="1"/>
    </xf>
    <xf numFmtId="167" fontId="22" fillId="5" borderId="57" xfId="23" applyNumberFormat="1" applyFont="1" applyFill="1" applyBorder="1" applyAlignment="1">
      <alignment vertical="center" wrapText="1"/>
    </xf>
    <xf numFmtId="0" fontId="22" fillId="0" borderId="1" xfId="20" applyFont="1" applyBorder="1" applyAlignment="1">
      <alignment horizontal="left" vertical="center" wrapText="1" indent="1"/>
    </xf>
    <xf numFmtId="170" fontId="22" fillId="0" borderId="6" xfId="23" applyNumberFormat="1" applyFont="1" applyBorder="1" applyAlignment="1">
      <alignment horizontal="center" vertical="center" wrapText="1"/>
    </xf>
    <xf numFmtId="167" fontId="22" fillId="2" borderId="6" xfId="23" applyNumberFormat="1" applyFont="1" applyFill="1" applyBorder="1" applyAlignment="1">
      <alignment horizontal="center" vertical="center" wrapText="1"/>
    </xf>
    <xf numFmtId="0" fontId="26" fillId="5" borderId="49" xfId="20" applyFont="1" applyFill="1" applyBorder="1" applyAlignment="1">
      <alignment horizontal="left" vertical="center" wrapText="1" indent="1"/>
    </xf>
    <xf numFmtId="170" fontId="22" fillId="2" borderId="6" xfId="23" applyNumberFormat="1" applyFont="1" applyFill="1" applyBorder="1" applyAlignment="1">
      <alignment horizontal="center" vertical="center" wrapText="1"/>
    </xf>
    <xf numFmtId="0" fontId="21" fillId="0" borderId="6" xfId="20" applyFont="1" applyBorder="1" applyAlignment="1">
      <alignment vertical="center" wrapText="1"/>
    </xf>
    <xf numFmtId="170" fontId="28" fillId="16" borderId="51" xfId="23" applyNumberFormat="1" applyFont="1" applyFill="1" applyBorder="1" applyAlignment="1">
      <alignment horizontal="center" vertical="center" wrapText="1"/>
    </xf>
    <xf numFmtId="0" fontId="26" fillId="16" borderId="49" xfId="20" applyFont="1" applyFill="1" applyBorder="1" applyAlignment="1">
      <alignment horizontal="left" vertical="center" wrapText="1" indent="1"/>
    </xf>
    <xf numFmtId="170" fontId="22" fillId="0" borderId="13" xfId="23" applyNumberFormat="1" applyFont="1" applyBorder="1" applyAlignment="1">
      <alignment horizontal="center" vertical="center" wrapText="1"/>
    </xf>
    <xf numFmtId="0" fontId="22" fillId="0" borderId="6" xfId="20" applyFont="1" applyBorder="1" applyAlignment="1">
      <alignment horizontal="left" vertical="center" wrapText="1" indent="1"/>
    </xf>
    <xf numFmtId="0" fontId="44" fillId="5" borderId="7" xfId="20" applyFont="1" applyFill="1" applyBorder="1" applyAlignment="1">
      <alignment vertical="center" wrapText="1"/>
    </xf>
    <xf numFmtId="9" fontId="26" fillId="5" borderId="10" xfId="20" applyNumberFormat="1" applyFont="1" applyFill="1" applyBorder="1" applyAlignment="1">
      <alignment vertical="center" wrapText="1"/>
    </xf>
    <xf numFmtId="0" fontId="24" fillId="0" borderId="1" xfId="0" applyFont="1" applyBorder="1" applyAlignment="1">
      <alignment vertical="center" wrapText="1"/>
    </xf>
    <xf numFmtId="0" fontId="31" fillId="0" borderId="0" xfId="35" applyFont="1" applyAlignment="1">
      <alignment horizontal="left" vertical="center" wrapText="1"/>
    </xf>
    <xf numFmtId="0" fontId="1" fillId="0" borderId="0" xfId="35" applyAlignment="1">
      <alignment wrapText="1"/>
    </xf>
    <xf numFmtId="0" fontId="38" fillId="0" borderId="1" xfId="35" applyFont="1" applyBorder="1" applyAlignment="1">
      <alignment horizontal="left" vertical="center" wrapText="1"/>
    </xf>
    <xf numFmtId="0" fontId="47" fillId="0" borderId="1" xfId="35" applyFont="1" applyBorder="1" applyAlignment="1" applyProtection="1">
      <alignment vertical="center" wrapText="1"/>
      <protection locked="0"/>
    </xf>
    <xf numFmtId="0" fontId="38" fillId="0" borderId="0" xfId="35" applyFont="1" applyAlignment="1">
      <alignment wrapText="1"/>
    </xf>
    <xf numFmtId="0" fontId="48" fillId="0" borderId="1" xfId="35" applyFont="1" applyBorder="1" applyAlignment="1" applyProtection="1">
      <alignment vertical="center" wrapText="1"/>
      <protection locked="0"/>
    </xf>
    <xf numFmtId="0" fontId="50" fillId="0" borderId="1" xfId="36" quotePrefix="1" applyFont="1" applyFill="1" applyBorder="1" applyAlignment="1" applyProtection="1">
      <alignment vertical="center" wrapText="1"/>
      <protection locked="0"/>
    </xf>
    <xf numFmtId="0" fontId="47" fillId="0" borderId="1" xfId="35" applyFont="1" applyBorder="1" applyAlignment="1" applyProtection="1">
      <alignment horizontal="left" vertical="center" wrapText="1"/>
      <protection locked="0"/>
    </xf>
    <xf numFmtId="0" fontId="37" fillId="0" borderId="1" xfId="35" applyFont="1" applyBorder="1" applyAlignment="1" applyProtection="1">
      <alignment horizontal="left" vertical="center" wrapText="1"/>
      <protection locked="0"/>
    </xf>
    <xf numFmtId="172" fontId="47" fillId="0" borderId="1" xfId="35" applyNumberFormat="1" applyFont="1" applyBorder="1" applyAlignment="1" applyProtection="1">
      <alignment vertical="center" wrapText="1"/>
      <protection locked="0"/>
    </xf>
    <xf numFmtId="14" fontId="47" fillId="0" borderId="1" xfId="35" applyNumberFormat="1" applyFont="1" applyBorder="1" applyAlignment="1" applyProtection="1">
      <alignment vertical="center" wrapText="1"/>
      <protection locked="0"/>
    </xf>
    <xf numFmtId="0" fontId="38" fillId="0" borderId="0" xfId="35" applyFont="1" applyAlignment="1">
      <alignment horizontal="left" vertical="center" wrapText="1"/>
    </xf>
    <xf numFmtId="0" fontId="31" fillId="0" borderId="0" xfId="35" applyFont="1" applyAlignment="1">
      <alignment wrapText="1"/>
    </xf>
    <xf numFmtId="0" fontId="51" fillId="15" borderId="1" xfId="28" applyFont="1" applyFill="1" applyBorder="1" applyAlignment="1" applyProtection="1">
      <alignment horizontal="center" vertical="center" wrapText="1"/>
    </xf>
    <xf numFmtId="0" fontId="52" fillId="0" borderId="0" xfId="35" applyFont="1" applyAlignment="1">
      <alignment wrapText="1"/>
    </xf>
    <xf numFmtId="0" fontId="52" fillId="0" borderId="1" xfId="35" applyFont="1" applyBorder="1" applyAlignment="1" applyProtection="1">
      <alignment horizontal="center" vertical="center" wrapText="1"/>
      <protection locked="0"/>
    </xf>
    <xf numFmtId="0" fontId="52" fillId="0" borderId="1" xfId="35" applyFont="1" applyBorder="1" applyAlignment="1" applyProtection="1">
      <alignment horizontal="left" vertical="center" wrapText="1"/>
      <protection locked="0"/>
    </xf>
    <xf numFmtId="0" fontId="52" fillId="0" borderId="0" xfId="35" applyFont="1" applyAlignment="1" applyProtection="1">
      <alignment horizontal="center" wrapText="1"/>
      <protection locked="0"/>
    </xf>
    <xf numFmtId="172" fontId="52" fillId="0" borderId="1" xfId="37" applyNumberFormat="1" applyFont="1" applyFill="1" applyBorder="1" applyAlignment="1" applyProtection="1">
      <alignment horizontal="center" vertical="center" wrapText="1"/>
      <protection locked="0"/>
    </xf>
    <xf numFmtId="0" fontId="53" fillId="0" borderId="1" xfId="35" applyFont="1" applyBorder="1" applyAlignment="1" applyProtection="1">
      <alignment horizontal="center" vertical="center" wrapText="1"/>
      <protection locked="0"/>
    </xf>
    <xf numFmtId="0" fontId="54" fillId="0" borderId="1" xfId="35" applyFont="1" applyBorder="1" applyAlignment="1" applyProtection="1">
      <alignment horizontal="center" vertical="center" wrapText="1"/>
      <protection locked="0"/>
    </xf>
    <xf numFmtId="17" fontId="52" fillId="0" borderId="1" xfId="35" applyNumberFormat="1" applyFont="1" applyBorder="1" applyAlignment="1" applyProtection="1">
      <alignment horizontal="center" vertical="center" wrapText="1"/>
      <protection locked="0"/>
    </xf>
    <xf numFmtId="14" fontId="52" fillId="0" borderId="1" xfId="35" applyNumberFormat="1" applyFont="1" applyBorder="1" applyAlignment="1" applyProtection="1">
      <alignment horizontal="center" vertical="center" wrapText="1"/>
      <protection locked="0"/>
    </xf>
    <xf numFmtId="172" fontId="33" fillId="0" borderId="1" xfId="37" applyNumberFormat="1" applyFont="1" applyFill="1" applyBorder="1" applyAlignment="1" applyProtection="1">
      <alignment horizontal="center" vertical="center" wrapText="1"/>
      <protection locked="0"/>
    </xf>
    <xf numFmtId="172" fontId="54" fillId="0" borderId="1" xfId="37" applyNumberFormat="1" applyFont="1" applyFill="1" applyBorder="1" applyAlignment="1" applyProtection="1">
      <alignment horizontal="center" vertical="center" wrapText="1"/>
      <protection locked="0"/>
    </xf>
    <xf numFmtId="0" fontId="55" fillId="0" borderId="1" xfId="35" applyFont="1" applyBorder="1" applyAlignment="1" applyProtection="1">
      <alignment horizontal="center" vertical="center" wrapText="1"/>
      <protection locked="0"/>
    </xf>
    <xf numFmtId="1" fontId="52" fillId="0" borderId="1" xfId="35" applyNumberFormat="1" applyFont="1" applyBorder="1" applyAlignment="1" applyProtection="1">
      <alignment horizontal="center" vertical="center" wrapText="1"/>
      <protection locked="0"/>
    </xf>
    <xf numFmtId="172" fontId="56" fillId="0" borderId="1" xfId="37" applyNumberFormat="1" applyFont="1" applyFill="1" applyBorder="1" applyAlignment="1" applyProtection="1">
      <alignment horizontal="center" vertical="center" wrapText="1"/>
      <protection locked="0"/>
    </xf>
    <xf numFmtId="172" fontId="57" fillId="0" borderId="1" xfId="37" applyNumberFormat="1" applyFont="1" applyFill="1" applyBorder="1" applyAlignment="1" applyProtection="1">
      <alignment horizontal="center" vertical="center" wrapText="1"/>
      <protection locked="0"/>
    </xf>
    <xf numFmtId="171" fontId="52" fillId="0" borderId="1" xfId="38" applyNumberFormat="1" applyFont="1" applyFill="1" applyBorder="1" applyAlignment="1" applyProtection="1">
      <alignment vertical="center" wrapText="1"/>
      <protection locked="0"/>
    </xf>
    <xf numFmtId="173" fontId="52" fillId="0" borderId="1" xfId="35" applyNumberFormat="1" applyFont="1" applyBorder="1" applyAlignment="1" applyProtection="1">
      <alignment horizontal="center" vertical="center" wrapText="1"/>
      <protection locked="0"/>
    </xf>
    <xf numFmtId="17" fontId="54" fillId="0" borderId="1" xfId="35" applyNumberFormat="1" applyFont="1" applyBorder="1" applyAlignment="1" applyProtection="1">
      <alignment horizontal="center" vertical="center" wrapText="1"/>
      <protection locked="0"/>
    </xf>
    <xf numFmtId="172" fontId="58" fillId="0" borderId="1" xfId="37" applyNumberFormat="1" applyFont="1" applyFill="1" applyBorder="1" applyAlignment="1" applyProtection="1">
      <alignment horizontal="center" vertical="center" wrapText="1"/>
      <protection locked="0"/>
    </xf>
    <xf numFmtId="171" fontId="52" fillId="0" borderId="1" xfId="38" applyNumberFormat="1" applyFont="1" applyFill="1" applyBorder="1" applyAlignment="1" applyProtection="1">
      <alignment horizontal="center" vertical="center" wrapText="1"/>
      <protection locked="0"/>
    </xf>
    <xf numFmtId="174" fontId="59" fillId="0" borderId="1" xfId="37" applyNumberFormat="1" applyFont="1" applyFill="1" applyBorder="1" applyAlignment="1" applyProtection="1">
      <alignment horizontal="center" vertical="center" wrapText="1"/>
      <protection locked="0"/>
    </xf>
    <xf numFmtId="172" fontId="59" fillId="0" borderId="1" xfId="37" applyNumberFormat="1" applyFont="1" applyFill="1" applyBorder="1" applyAlignment="1" applyProtection="1">
      <alignment horizontal="center" vertical="center" wrapText="1"/>
      <protection locked="0"/>
    </xf>
    <xf numFmtId="165" fontId="52" fillId="0" borderId="1" xfId="37" applyFont="1" applyFill="1" applyBorder="1" applyAlignment="1" applyProtection="1">
      <alignment horizontal="center" vertical="center" wrapText="1"/>
      <protection locked="0"/>
    </xf>
    <xf numFmtId="0" fontId="1" fillId="0" borderId="0" xfId="35" applyAlignment="1">
      <alignment horizontal="left" vertical="center" wrapText="1"/>
    </xf>
    <xf numFmtId="0" fontId="26" fillId="0" borderId="0" xfId="0" applyFont="1"/>
    <xf numFmtId="0" fontId="21" fillId="18" borderId="0" xfId="0" applyFont="1" applyFill="1"/>
    <xf numFmtId="0" fontId="24" fillId="18" borderId="0" xfId="0" applyFont="1" applyFill="1"/>
    <xf numFmtId="0" fontId="27" fillId="0" borderId="0" xfId="0" applyFont="1"/>
    <xf numFmtId="0" fontId="27" fillId="0" borderId="6" xfId="0" applyFont="1" applyBorder="1" applyAlignment="1">
      <alignment horizontal="center" vertical="center" wrapText="1"/>
    </xf>
    <xf numFmtId="0" fontId="26" fillId="17" borderId="1" xfId="0" applyFont="1" applyFill="1" applyBorder="1" applyAlignment="1">
      <alignment horizontal="center" vertical="center" wrapText="1"/>
    </xf>
    <xf numFmtId="0" fontId="26" fillId="17" borderId="1" xfId="0" applyFont="1" applyFill="1" applyBorder="1" applyAlignment="1">
      <alignment horizontal="left" vertical="center" wrapText="1"/>
    </xf>
    <xf numFmtId="14" fontId="26" fillId="17" borderId="1" xfId="0" applyNumberFormat="1" applyFont="1" applyFill="1" applyBorder="1" applyAlignment="1">
      <alignment horizontal="center" vertical="center"/>
    </xf>
    <xf numFmtId="0" fontId="24" fillId="17" borderId="6" xfId="0" applyFont="1" applyFill="1" applyBorder="1" applyAlignment="1">
      <alignment horizontal="center" vertical="center" wrapText="1"/>
    </xf>
    <xf numFmtId="0" fontId="24" fillId="17" borderId="8" xfId="0" applyFont="1" applyFill="1" applyBorder="1" applyAlignment="1">
      <alignment horizontal="center" vertical="center" wrapText="1"/>
    </xf>
    <xf numFmtId="0" fontId="26" fillId="18" borderId="0" xfId="0" applyFont="1" applyFill="1"/>
    <xf numFmtId="0" fontId="24" fillId="0" borderId="1" xfId="0" applyFont="1" applyBorder="1" applyAlignment="1">
      <alignment horizontal="center" vertical="center" wrapText="1"/>
    </xf>
    <xf numFmtId="0" fontId="24" fillId="0" borderId="1" xfId="0" applyFont="1" applyBorder="1" applyAlignment="1">
      <alignment horizontal="left" vertical="center" wrapText="1" indent="1"/>
    </xf>
    <xf numFmtId="14" fontId="24" fillId="18" borderId="1" xfId="0" applyNumberFormat="1" applyFont="1" applyFill="1" applyBorder="1" applyAlignment="1">
      <alignment horizontal="center" vertical="center" wrapText="1"/>
    </xf>
    <xf numFmtId="0" fontId="21" fillId="0" borderId="1" xfId="0" applyFont="1" applyBorder="1" applyAlignment="1">
      <alignment horizontal="center" vertical="center" wrapText="1"/>
    </xf>
    <xf numFmtId="14" fontId="24" fillId="0" borderId="1" xfId="0" applyNumberFormat="1" applyFont="1" applyBorder="1" applyAlignment="1">
      <alignment horizontal="center" vertical="center" wrapText="1"/>
    </xf>
    <xf numFmtId="0" fontId="24" fillId="17" borderId="7" xfId="0" applyFont="1" applyFill="1" applyBorder="1" applyAlignment="1">
      <alignment horizontal="center" vertical="center" wrapText="1"/>
    </xf>
    <xf numFmtId="0" fontId="27" fillId="0" borderId="8" xfId="0" applyFont="1" applyBorder="1" applyAlignment="1">
      <alignment horizontal="center" vertical="center" wrapText="1"/>
    </xf>
    <xf numFmtId="14" fontId="24" fillId="0" borderId="1" xfId="0" applyNumberFormat="1" applyFont="1" applyBorder="1" applyAlignment="1">
      <alignment horizontal="center" vertical="center"/>
    </xf>
    <xf numFmtId="0" fontId="27" fillId="0" borderId="7" xfId="0" applyFont="1" applyBorder="1" applyAlignment="1">
      <alignment horizontal="justify" vertical="center" wrapText="1"/>
    </xf>
    <xf numFmtId="0" fontId="17" fillId="3" borderId="1" xfId="1" applyFont="1" applyFill="1" applyBorder="1" applyAlignment="1">
      <alignment horizontal="center" vertical="center" wrapText="1"/>
    </xf>
    <xf numFmtId="0" fontId="16" fillId="4" borderId="6" xfId="1" applyFont="1" applyFill="1" applyBorder="1" applyAlignment="1">
      <alignment horizontal="left" vertical="center" wrapText="1" indent="1"/>
    </xf>
    <xf numFmtId="0" fontId="16" fillId="4" borderId="7" xfId="1" applyFont="1" applyFill="1" applyBorder="1" applyAlignment="1">
      <alignment horizontal="left" vertical="center" wrapText="1" indent="1"/>
    </xf>
    <xf numFmtId="0" fontId="16" fillId="4" borderId="8" xfId="1" applyFont="1" applyFill="1" applyBorder="1" applyAlignment="1">
      <alignment horizontal="left" vertical="center" wrapText="1" indent="1"/>
    </xf>
    <xf numFmtId="0" fontId="26" fillId="0" borderId="11" xfId="0" applyFont="1" applyBorder="1"/>
    <xf numFmtId="0" fontId="26" fillId="0" borderId="0" xfId="0" applyFont="1"/>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6" xfId="0" applyFont="1" applyBorder="1" applyAlignment="1">
      <alignment horizontal="left" vertical="center" wrapText="1" indent="1"/>
    </xf>
    <xf numFmtId="0" fontId="24" fillId="0" borderId="7" xfId="0" applyFont="1" applyBorder="1" applyAlignment="1">
      <alignment horizontal="left" vertical="center" wrapText="1" indent="1"/>
    </xf>
    <xf numFmtId="14" fontId="24" fillId="0" borderId="6" xfId="0" applyNumberFormat="1" applyFont="1" applyBorder="1" applyAlignment="1">
      <alignment horizontal="center" vertical="center"/>
    </xf>
    <xf numFmtId="14" fontId="24" fillId="0" borderId="7" xfId="0" applyNumberFormat="1" applyFont="1" applyBorder="1" applyAlignment="1">
      <alignment horizontal="center" vertical="center"/>
    </xf>
    <xf numFmtId="0" fontId="24" fillId="17" borderId="6" xfId="0" applyFont="1" applyFill="1" applyBorder="1" applyAlignment="1">
      <alignment horizontal="center" vertical="center" wrapText="1"/>
    </xf>
    <xf numFmtId="0" fontId="24" fillId="17" borderId="8" xfId="0" applyFont="1" applyFill="1" applyBorder="1" applyAlignment="1">
      <alignment horizontal="center" vertical="center" wrapText="1"/>
    </xf>
    <xf numFmtId="0" fontId="24" fillId="17" borderId="7" xfId="0" applyFont="1" applyFill="1" applyBorder="1" applyAlignment="1">
      <alignment horizontal="center" vertical="center" wrapText="1"/>
    </xf>
    <xf numFmtId="0" fontId="27" fillId="18" borderId="6" xfId="0" applyFont="1" applyFill="1" applyBorder="1" applyAlignment="1">
      <alignment horizontal="center" vertical="center" wrapText="1"/>
    </xf>
    <xf numFmtId="0" fontId="27" fillId="18" borderId="8" xfId="0" applyFont="1" applyFill="1" applyBorder="1" applyAlignment="1">
      <alignment horizontal="center" vertical="center" wrapText="1"/>
    </xf>
    <xf numFmtId="0" fontId="27" fillId="18" borderId="7" xfId="0" applyFont="1" applyFill="1" applyBorder="1" applyAlignment="1">
      <alignment horizontal="center" vertical="center" wrapText="1"/>
    </xf>
    <xf numFmtId="0" fontId="27" fillId="0" borderId="6"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7" xfId="0" applyFont="1" applyBorder="1" applyAlignment="1">
      <alignment horizontal="center" vertical="center" wrapText="1"/>
    </xf>
    <xf numFmtId="14" fontId="24" fillId="18" borderId="6" xfId="0" applyNumberFormat="1" applyFont="1" applyFill="1" applyBorder="1" applyAlignment="1">
      <alignment horizontal="center" vertical="center" wrapText="1"/>
    </xf>
    <xf numFmtId="14" fontId="24" fillId="18" borderId="7" xfId="0" applyNumberFormat="1" applyFont="1" applyFill="1" applyBorder="1" applyAlignment="1">
      <alignment horizontal="center" vertical="center" wrapText="1"/>
    </xf>
    <xf numFmtId="0" fontId="24" fillId="0" borderId="8" xfId="0" applyFont="1" applyBorder="1" applyAlignment="1">
      <alignment horizontal="center" vertical="center" wrapText="1"/>
    </xf>
    <xf numFmtId="0" fontId="24" fillId="0" borderId="8" xfId="0" applyFont="1" applyBorder="1" applyAlignment="1">
      <alignment horizontal="left" vertical="center" wrapText="1" indent="1"/>
    </xf>
    <xf numFmtId="14" fontId="24" fillId="0" borderId="6" xfId="0" applyNumberFormat="1" applyFont="1" applyBorder="1" applyAlignment="1">
      <alignment horizontal="center" vertical="center" wrapText="1"/>
    </xf>
    <xf numFmtId="14" fontId="24" fillId="0" borderId="8" xfId="0" applyNumberFormat="1" applyFont="1" applyBorder="1" applyAlignment="1">
      <alignment horizontal="center" vertical="center" wrapText="1"/>
    </xf>
    <xf numFmtId="14" fontId="24" fillId="0" borderId="7" xfId="0" applyNumberFormat="1" applyFont="1" applyBorder="1" applyAlignment="1">
      <alignment horizontal="center" vertical="center" wrapText="1"/>
    </xf>
    <xf numFmtId="0" fontId="24" fillId="17" borderId="6" xfId="0" applyFont="1" applyFill="1" applyBorder="1" applyAlignment="1">
      <alignment vertical="center" wrapText="1"/>
    </xf>
    <xf numFmtId="0" fontId="24" fillId="17" borderId="8" xfId="0" applyFont="1" applyFill="1" applyBorder="1" applyAlignment="1">
      <alignment vertical="center" wrapText="1"/>
    </xf>
    <xf numFmtId="0" fontId="24" fillId="17" borderId="7" xfId="0" applyFont="1" applyFill="1" applyBorder="1" applyAlignment="1">
      <alignment vertical="center" wrapText="1"/>
    </xf>
    <xf numFmtId="0" fontId="24" fillId="18" borderId="11" xfId="0" applyFont="1" applyFill="1" applyBorder="1"/>
    <xf numFmtId="0" fontId="24" fillId="18" borderId="0" xfId="0" applyFont="1" applyFill="1"/>
    <xf numFmtId="9" fontId="24" fillId="17" borderId="6" xfId="0" applyNumberFormat="1" applyFont="1" applyFill="1" applyBorder="1" applyAlignment="1">
      <alignment horizontal="center" vertical="center" wrapText="1"/>
    </xf>
    <xf numFmtId="9" fontId="24" fillId="17" borderId="8" xfId="0" applyNumberFormat="1" applyFont="1" applyFill="1" applyBorder="1" applyAlignment="1">
      <alignment horizontal="center" vertical="center" wrapText="1"/>
    </xf>
    <xf numFmtId="9" fontId="24" fillId="17" borderId="7" xfId="0" applyNumberFormat="1" applyFont="1" applyFill="1" applyBorder="1" applyAlignment="1">
      <alignment horizontal="center" vertical="center" wrapText="1"/>
    </xf>
    <xf numFmtId="0" fontId="26" fillId="19" borderId="6" xfId="0" applyFont="1" applyFill="1" applyBorder="1" applyAlignment="1">
      <alignment horizontal="center" vertical="center" wrapText="1"/>
    </xf>
    <xf numFmtId="0" fontId="26" fillId="19" borderId="8" xfId="0" applyFont="1" applyFill="1" applyBorder="1" applyAlignment="1">
      <alignment horizontal="center" vertical="center" wrapText="1"/>
    </xf>
    <xf numFmtId="0" fontId="26" fillId="19" borderId="7" xfId="0" applyFont="1" applyFill="1" applyBorder="1" applyAlignment="1">
      <alignment horizontal="center" vertical="center" wrapText="1"/>
    </xf>
    <xf numFmtId="0" fontId="27" fillId="19" borderId="6" xfId="0" applyFont="1" applyFill="1" applyBorder="1" applyAlignment="1">
      <alignment horizontal="center" vertical="center" wrapText="1"/>
    </xf>
    <xf numFmtId="0" fontId="27" fillId="19" borderId="8" xfId="0" applyFont="1" applyFill="1" applyBorder="1" applyAlignment="1">
      <alignment horizontal="center" vertical="center" wrapText="1"/>
    </xf>
    <xf numFmtId="0" fontId="27" fillId="19" borderId="7" xfId="0" applyFont="1" applyFill="1" applyBorder="1" applyAlignment="1">
      <alignment horizontal="center" vertical="center" wrapText="1"/>
    </xf>
    <xf numFmtId="0" fontId="62" fillId="0" borderId="53" xfId="0" applyFont="1" applyBorder="1" applyAlignment="1">
      <alignment horizontal="center" vertical="center" wrapText="1"/>
    </xf>
    <xf numFmtId="0" fontId="62" fillId="0" borderId="57" xfId="0" applyFont="1" applyBorder="1" applyAlignment="1">
      <alignment horizontal="center" vertical="center" wrapText="1"/>
    </xf>
    <xf numFmtId="0" fontId="62" fillId="0" borderId="9" xfId="0" applyFont="1" applyBorder="1" applyAlignment="1">
      <alignment horizontal="center" vertical="center" wrapText="1"/>
    </xf>
    <xf numFmtId="0" fontId="62" fillId="0" borderId="10" xfId="0" applyFont="1" applyBorder="1" applyAlignment="1">
      <alignment horizontal="center" vertical="center" wrapText="1"/>
    </xf>
    <xf numFmtId="0" fontId="62" fillId="0" borderId="55" xfId="0" applyFont="1" applyBorder="1" applyAlignment="1">
      <alignment horizontal="center" vertical="center" wrapText="1"/>
    </xf>
    <xf numFmtId="0" fontId="62" fillId="0" borderId="74" xfId="0" applyFont="1" applyBorder="1" applyAlignment="1">
      <alignment horizontal="center" vertical="center" wrapText="1"/>
    </xf>
    <xf numFmtId="0" fontId="26" fillId="0" borderId="71" xfId="0" applyFont="1" applyBorder="1" applyAlignment="1">
      <alignment horizontal="center" vertical="center" wrapText="1"/>
    </xf>
    <xf numFmtId="0" fontId="26" fillId="0" borderId="72" xfId="0" applyFont="1" applyBorder="1" applyAlignment="1">
      <alignment horizontal="center" vertical="center" wrapText="1"/>
    </xf>
    <xf numFmtId="0" fontId="26" fillId="0" borderId="62" xfId="0" applyFont="1" applyBorder="1" applyAlignment="1">
      <alignment horizontal="center" vertical="center" wrapText="1"/>
    </xf>
    <xf numFmtId="0" fontId="27" fillId="19" borderId="5" xfId="0" applyFont="1" applyFill="1" applyBorder="1" applyAlignment="1">
      <alignment horizontal="center" vertical="center" wrapText="1"/>
    </xf>
    <xf numFmtId="0" fontId="27" fillId="19" borderId="13" xfId="0" applyFont="1" applyFill="1" applyBorder="1" applyAlignment="1">
      <alignment horizontal="center" vertical="center" wrapText="1"/>
    </xf>
    <xf numFmtId="0" fontId="27" fillId="19" borderId="9" xfId="0" applyFont="1" applyFill="1" applyBorder="1" applyAlignment="1">
      <alignment horizontal="center" vertical="center" wrapText="1"/>
    </xf>
    <xf numFmtId="0" fontId="27" fillId="19" borderId="12" xfId="0" applyFont="1" applyFill="1" applyBorder="1" applyAlignment="1">
      <alignment horizontal="center" vertical="center" wrapText="1"/>
    </xf>
    <xf numFmtId="0" fontId="27" fillId="19" borderId="2" xfId="0" applyFont="1" applyFill="1" applyBorder="1" applyAlignment="1">
      <alignment horizontal="left" vertical="center" wrapText="1"/>
    </xf>
    <xf numFmtId="0" fontId="27" fillId="19" borderId="3" xfId="0" applyFont="1" applyFill="1" applyBorder="1" applyAlignment="1">
      <alignment horizontal="left" vertical="center" wrapText="1"/>
    </xf>
    <xf numFmtId="167" fontId="29" fillId="11" borderId="1" xfId="20" applyNumberFormat="1" applyFont="1" applyFill="1" applyBorder="1" applyAlignment="1">
      <alignment horizontal="left" vertical="center" wrapText="1"/>
    </xf>
    <xf numFmtId="0" fontId="21" fillId="0" borderId="1" xfId="20" applyFont="1" applyBorder="1" applyAlignment="1">
      <alignment horizontal="left" vertical="center" wrapText="1"/>
    </xf>
    <xf numFmtId="1" fontId="28" fillId="6" borderId="42" xfId="23" applyNumberFormat="1" applyFont="1" applyFill="1" applyBorder="1" applyAlignment="1">
      <alignment horizontal="center" vertical="center" wrapText="1"/>
    </xf>
    <xf numFmtId="1" fontId="28" fillId="6" borderId="43" xfId="23" applyNumberFormat="1" applyFont="1" applyFill="1" applyBorder="1" applyAlignment="1">
      <alignment horizontal="center" vertical="center" wrapText="1"/>
    </xf>
    <xf numFmtId="1" fontId="28" fillId="6" borderId="48" xfId="23" applyNumberFormat="1" applyFont="1" applyFill="1" applyBorder="1" applyAlignment="1">
      <alignment horizontal="center" vertical="center" wrapText="1"/>
    </xf>
    <xf numFmtId="0" fontId="28" fillId="0" borderId="42" xfId="20" applyFont="1" applyBorder="1" applyAlignment="1">
      <alignment horizontal="center" vertical="center" wrapText="1"/>
    </xf>
    <xf numFmtId="0" fontId="28" fillId="0" borderId="43" xfId="20" applyFont="1" applyBorder="1" applyAlignment="1">
      <alignment horizontal="center" vertical="center" wrapText="1"/>
    </xf>
    <xf numFmtId="0" fontId="28" fillId="0" borderId="44" xfId="20" applyFont="1" applyBorder="1" applyAlignment="1">
      <alignment horizontal="center" vertical="center" wrapText="1"/>
    </xf>
    <xf numFmtId="0" fontId="34" fillId="0" borderId="35" xfId="20" applyFont="1" applyBorder="1" applyAlignment="1">
      <alignment horizontal="center" vertical="center" wrapText="1"/>
    </xf>
    <xf numFmtId="0" fontId="34" fillId="0" borderId="34" xfId="20" applyFont="1" applyBorder="1" applyAlignment="1">
      <alignment horizontal="center" vertical="center" wrapText="1"/>
    </xf>
    <xf numFmtId="0" fontId="34" fillId="0" borderId="33" xfId="20" applyFont="1" applyBorder="1" applyAlignment="1">
      <alignment horizontal="center" vertical="center" wrapText="1"/>
    </xf>
    <xf numFmtId="0" fontId="34" fillId="0" borderId="31" xfId="20" applyFont="1" applyBorder="1" applyAlignment="1">
      <alignment horizontal="center" vertical="center" wrapText="1"/>
    </xf>
    <xf numFmtId="0" fontId="34" fillId="0" borderId="30" xfId="20" applyFont="1" applyBorder="1" applyAlignment="1">
      <alignment horizontal="center" vertical="center" wrapText="1"/>
    </xf>
    <xf numFmtId="0" fontId="34" fillId="0" borderId="29" xfId="20" applyFont="1" applyBorder="1" applyAlignment="1">
      <alignment horizontal="center" vertical="center" wrapText="1"/>
    </xf>
    <xf numFmtId="0" fontId="21" fillId="2" borderId="36" xfId="20" applyFont="1" applyFill="1" applyBorder="1" applyAlignment="1">
      <alignment horizontal="center"/>
    </xf>
    <xf numFmtId="0" fontId="21" fillId="2" borderId="34" xfId="20" applyFont="1" applyFill="1" applyBorder="1" applyAlignment="1">
      <alignment horizontal="center"/>
    </xf>
    <xf numFmtId="0" fontId="21" fillId="2" borderId="33" xfId="20" applyFont="1" applyFill="1" applyBorder="1" applyAlignment="1">
      <alignment horizontal="center"/>
    </xf>
    <xf numFmtId="0" fontId="21" fillId="2" borderId="4" xfId="20" applyFont="1" applyFill="1" applyBorder="1" applyAlignment="1">
      <alignment horizontal="center"/>
    </xf>
    <xf numFmtId="0" fontId="21" fillId="2" borderId="1" xfId="20" applyFont="1" applyFill="1" applyBorder="1" applyAlignment="1">
      <alignment horizontal="center"/>
    </xf>
    <xf numFmtId="0" fontId="21" fillId="2" borderId="32" xfId="20" applyFont="1" applyFill="1" applyBorder="1" applyAlignment="1">
      <alignment horizontal="center"/>
    </xf>
    <xf numFmtId="0" fontId="34" fillId="0" borderId="39" xfId="20" applyFont="1" applyBorder="1" applyAlignment="1">
      <alignment horizontal="center" vertical="center" wrapText="1"/>
    </xf>
    <xf numFmtId="0" fontId="34" fillId="0" borderId="40" xfId="20" applyFont="1" applyBorder="1" applyAlignment="1">
      <alignment horizontal="center" vertical="center" wrapText="1"/>
    </xf>
    <xf numFmtId="0" fontId="34" fillId="0" borderId="41" xfId="20" applyFont="1" applyBorder="1" applyAlignment="1">
      <alignment horizontal="center" vertical="center" wrapText="1"/>
    </xf>
    <xf numFmtId="0" fontId="29" fillId="11" borderId="59" xfId="20" applyFont="1" applyFill="1" applyBorder="1" applyAlignment="1">
      <alignment horizontal="left" vertical="center" wrapText="1" indent="1"/>
    </xf>
    <xf numFmtId="167" fontId="28" fillId="9" borderId="1" xfId="20" applyNumberFormat="1" applyFont="1" applyFill="1" applyBorder="1" applyAlignment="1">
      <alignment horizontal="center" vertical="center" wrapText="1"/>
    </xf>
    <xf numFmtId="0" fontId="27" fillId="6" borderId="18" xfId="20" applyFont="1" applyFill="1" applyBorder="1" applyAlignment="1">
      <alignment horizontal="center" vertical="center" wrapText="1"/>
    </xf>
    <xf numFmtId="0" fontId="27" fillId="6" borderId="32" xfId="20" applyFont="1" applyFill="1" applyBorder="1" applyAlignment="1">
      <alignment horizontal="center" vertical="center" wrapText="1"/>
    </xf>
    <xf numFmtId="0" fontId="29" fillId="10" borderId="1" xfId="20" applyFont="1" applyFill="1" applyBorder="1" applyAlignment="1">
      <alignment horizontal="center" vertical="center" wrapText="1"/>
    </xf>
    <xf numFmtId="0" fontId="29" fillId="10" borderId="6" xfId="20" applyFont="1" applyFill="1" applyBorder="1" applyAlignment="1">
      <alignment horizontal="center" vertical="center" wrapText="1"/>
    </xf>
    <xf numFmtId="0" fontId="29" fillId="10" borderId="2" xfId="20" applyFont="1" applyFill="1" applyBorder="1" applyAlignment="1">
      <alignment horizontal="center" vertical="center" wrapText="1"/>
    </xf>
    <xf numFmtId="0" fontId="29" fillId="10" borderId="5" xfId="20" applyFont="1" applyFill="1" applyBorder="1" applyAlignment="1">
      <alignment horizontal="center" vertical="center" wrapText="1"/>
    </xf>
    <xf numFmtId="0" fontId="27" fillId="6" borderId="63" xfId="20" applyFont="1" applyFill="1" applyBorder="1" applyAlignment="1">
      <alignment horizontal="center" vertical="center" wrapText="1"/>
    </xf>
    <xf numFmtId="0" fontId="27" fillId="6" borderId="48" xfId="20" applyFont="1" applyFill="1" applyBorder="1" applyAlignment="1">
      <alignment horizontal="center" vertical="center" wrapText="1"/>
    </xf>
    <xf numFmtId="0" fontId="27" fillId="6" borderId="42" xfId="20" applyFont="1" applyFill="1" applyBorder="1" applyAlignment="1">
      <alignment horizontal="center" vertical="center" wrapText="1"/>
    </xf>
    <xf numFmtId="0" fontId="27" fillId="6" borderId="43" xfId="20" applyFont="1" applyFill="1" applyBorder="1" applyAlignment="1">
      <alignment horizontal="center" vertical="center" wrapText="1"/>
    </xf>
    <xf numFmtId="0" fontId="27" fillId="6" borderId="35" xfId="20" applyFont="1" applyFill="1" applyBorder="1" applyAlignment="1">
      <alignment horizontal="center" vertical="center" wrapText="1"/>
    </xf>
    <xf numFmtId="0" fontId="27" fillId="6" borderId="33" xfId="20" applyFont="1" applyFill="1" applyBorder="1" applyAlignment="1">
      <alignment horizontal="center" vertical="center" wrapText="1"/>
    </xf>
    <xf numFmtId="0" fontId="27" fillId="6" borderId="31" xfId="20" applyFont="1" applyFill="1" applyBorder="1" applyAlignment="1">
      <alignment horizontal="center" vertical="center" wrapText="1"/>
    </xf>
    <xf numFmtId="0" fontId="27" fillId="6" borderId="29" xfId="20" applyFont="1" applyFill="1" applyBorder="1" applyAlignment="1">
      <alignment horizontal="center" vertical="center" wrapText="1"/>
    </xf>
    <xf numFmtId="0" fontId="39" fillId="6" borderId="4" xfId="20" applyFont="1" applyFill="1" applyBorder="1" applyAlignment="1">
      <alignment horizontal="center" vertical="center" textRotation="90" wrapText="1"/>
    </xf>
    <xf numFmtId="0" fontId="39" fillId="6" borderId="13" xfId="20" applyFont="1" applyFill="1" applyBorder="1" applyAlignment="1">
      <alignment horizontal="center" vertical="center" textRotation="90" wrapText="1"/>
    </xf>
    <xf numFmtId="0" fontId="27" fillId="6" borderId="1" xfId="20" applyFont="1" applyFill="1" applyBorder="1" applyAlignment="1">
      <alignment horizontal="center" vertical="center" textRotation="90" wrapText="1"/>
    </xf>
    <xf numFmtId="0" fontId="27" fillId="6" borderId="6" xfId="20" applyFont="1" applyFill="1" applyBorder="1" applyAlignment="1">
      <alignment horizontal="center" vertical="center" textRotation="90" wrapText="1"/>
    </xf>
    <xf numFmtId="0" fontId="39" fillId="6" borderId="1" xfId="20" applyFont="1" applyFill="1" applyBorder="1" applyAlignment="1">
      <alignment horizontal="center" vertical="center" wrapText="1"/>
    </xf>
    <xf numFmtId="0" fontId="39" fillId="6" borderId="6" xfId="20" applyFont="1" applyFill="1" applyBorder="1" applyAlignment="1">
      <alignment horizontal="center" vertical="center" wrapText="1"/>
    </xf>
    <xf numFmtId="0" fontId="27" fillId="8" borderId="7" xfId="20" applyFont="1" applyFill="1" applyBorder="1" applyAlignment="1">
      <alignment horizontal="center" vertical="center" wrapText="1"/>
    </xf>
    <xf numFmtId="0" fontId="27" fillId="7" borderId="7" xfId="20" applyFont="1" applyFill="1" applyBorder="1" applyAlignment="1">
      <alignment horizontal="center" vertical="center" wrapText="1"/>
    </xf>
    <xf numFmtId="0" fontId="27" fillId="2" borderId="35" xfId="20" applyFont="1" applyFill="1" applyBorder="1" applyAlignment="1">
      <alignment horizontal="center" vertical="center" wrapText="1"/>
    </xf>
    <xf numFmtId="0" fontId="27" fillId="2" borderId="59" xfId="20" applyFont="1" applyFill="1" applyBorder="1" applyAlignment="1">
      <alignment horizontal="center" vertical="center" wrapText="1"/>
    </xf>
    <xf numFmtId="0" fontId="27" fillId="2" borderId="31" xfId="20" applyFont="1" applyFill="1" applyBorder="1" applyAlignment="1">
      <alignment horizontal="center" vertical="center" wrapText="1"/>
    </xf>
    <xf numFmtId="0" fontId="27" fillId="2" borderId="34" xfId="20" applyFont="1" applyFill="1" applyBorder="1" applyAlignment="1">
      <alignment horizontal="center" vertical="center" wrapText="1"/>
    </xf>
    <xf numFmtId="0" fontId="27" fillId="2" borderId="1" xfId="20" applyFont="1" applyFill="1" applyBorder="1" applyAlignment="1">
      <alignment horizontal="center" vertical="center" wrapText="1"/>
    </xf>
    <xf numFmtId="0" fontId="27" fillId="2" borderId="30" xfId="20" applyFont="1" applyFill="1" applyBorder="1" applyAlignment="1">
      <alignment horizontal="center" vertical="center" wrapText="1"/>
    </xf>
    <xf numFmtId="0" fontId="21" fillId="2" borderId="34" xfId="33" applyFont="1" applyFill="1" applyBorder="1" applyAlignment="1">
      <alignment horizontal="center" vertical="center" wrapText="1"/>
    </xf>
    <xf numFmtId="0" fontId="21" fillId="2" borderId="1" xfId="33" applyFont="1" applyFill="1" applyBorder="1" applyAlignment="1">
      <alignment horizontal="center" vertical="center" wrapText="1"/>
    </xf>
    <xf numFmtId="0" fontId="21" fillId="2" borderId="30" xfId="33" applyFont="1" applyFill="1" applyBorder="1" applyAlignment="1">
      <alignment horizontal="center" vertical="center" wrapText="1"/>
    </xf>
    <xf numFmtId="1" fontId="28" fillId="0" borderId="34" xfId="23" applyNumberFormat="1" applyFont="1" applyBorder="1" applyAlignment="1">
      <alignment horizontal="center" vertical="center" wrapText="1"/>
    </xf>
    <xf numFmtId="1" fontId="28" fillId="0" borderId="1" xfId="23" applyNumberFormat="1" applyFont="1" applyBorder="1" applyAlignment="1">
      <alignment horizontal="center" vertical="center" wrapText="1"/>
    </xf>
    <xf numFmtId="1" fontId="28" fillId="0" borderId="30" xfId="23" applyNumberFormat="1" applyFont="1" applyBorder="1" applyAlignment="1">
      <alignment horizontal="center" vertical="center" wrapText="1"/>
    </xf>
    <xf numFmtId="172" fontId="22" fillId="5" borderId="34" xfId="23" applyNumberFormat="1" applyFont="1" applyFill="1" applyBorder="1" applyAlignment="1">
      <alignment horizontal="center" vertical="center" wrapText="1"/>
    </xf>
    <xf numFmtId="172" fontId="22" fillId="5" borderId="1" xfId="23" applyNumberFormat="1" applyFont="1" applyFill="1" applyBorder="1" applyAlignment="1">
      <alignment horizontal="center" vertical="center" wrapText="1"/>
    </xf>
    <xf numFmtId="172" fontId="22" fillId="5" borderId="30" xfId="23" applyNumberFormat="1" applyFont="1" applyFill="1" applyBorder="1" applyAlignment="1">
      <alignment horizontal="center" vertical="center" wrapText="1"/>
    </xf>
    <xf numFmtId="0" fontId="27" fillId="6" borderId="12" xfId="20" applyFont="1" applyFill="1" applyBorder="1" applyAlignment="1">
      <alignment horizontal="center" vertical="center" wrapText="1"/>
    </xf>
    <xf numFmtId="0" fontId="27" fillId="6" borderId="13" xfId="20" applyFont="1" applyFill="1" applyBorder="1" applyAlignment="1">
      <alignment horizontal="center" vertical="center" wrapText="1"/>
    </xf>
    <xf numFmtId="0" fontId="27" fillId="6" borderId="7" xfId="20" applyFont="1" applyFill="1" applyBorder="1" applyAlignment="1">
      <alignment horizontal="center" vertical="center" wrapText="1"/>
    </xf>
    <xf numFmtId="0" fontId="27" fillId="6" borderId="6" xfId="20" applyFont="1" applyFill="1" applyBorder="1" applyAlignment="1">
      <alignment horizontal="center" vertical="center" wrapText="1"/>
    </xf>
    <xf numFmtId="0" fontId="27" fillId="6" borderId="9" xfId="20" applyFont="1" applyFill="1" applyBorder="1" applyAlignment="1">
      <alignment horizontal="center" vertical="center" wrapText="1"/>
    </xf>
    <xf numFmtId="0" fontId="27" fillId="6" borderId="5" xfId="20" applyFont="1" applyFill="1" applyBorder="1" applyAlignment="1">
      <alignment horizontal="center" vertical="center" wrapText="1"/>
    </xf>
    <xf numFmtId="0" fontId="27" fillId="9" borderId="7" xfId="20" applyFont="1" applyFill="1" applyBorder="1" applyAlignment="1">
      <alignment horizontal="center" vertical="center" wrapText="1"/>
    </xf>
    <xf numFmtId="0" fontId="27" fillId="6" borderId="1" xfId="20" applyFont="1" applyFill="1" applyBorder="1" applyAlignment="1">
      <alignment horizontal="center" vertical="center" wrapText="1"/>
    </xf>
    <xf numFmtId="0" fontId="27" fillId="6" borderId="39" xfId="20" applyFont="1" applyFill="1" applyBorder="1" applyAlignment="1">
      <alignment horizontal="center" vertical="center" wrapText="1"/>
    </xf>
    <xf numFmtId="0" fontId="27" fillId="6" borderId="40" xfId="20" applyFont="1" applyFill="1" applyBorder="1" applyAlignment="1">
      <alignment horizontal="center" vertical="center" wrapText="1"/>
    </xf>
    <xf numFmtId="0" fontId="27" fillId="6" borderId="41" xfId="20" applyFont="1" applyFill="1" applyBorder="1" applyAlignment="1">
      <alignment horizontal="center" vertical="center" wrapText="1"/>
    </xf>
    <xf numFmtId="9" fontId="28" fillId="5" borderId="1" xfId="24" applyFont="1" applyFill="1" applyBorder="1" applyAlignment="1">
      <alignment horizontal="center" vertical="center" wrapText="1"/>
    </xf>
    <xf numFmtId="172" fontId="22" fillId="5" borderId="1" xfId="26" applyNumberFormat="1" applyFont="1" applyFill="1" applyBorder="1" applyAlignment="1">
      <alignment horizontal="center" vertical="center" wrapText="1"/>
    </xf>
    <xf numFmtId="1" fontId="28" fillId="5" borderId="1" xfId="24" applyNumberFormat="1" applyFont="1" applyFill="1" applyBorder="1" applyAlignment="1">
      <alignment horizontal="center" vertical="center" wrapText="1"/>
    </xf>
    <xf numFmtId="172" fontId="22" fillId="5" borderId="34" xfId="26" applyNumberFormat="1" applyFont="1" applyFill="1" applyBorder="1" applyAlignment="1">
      <alignment horizontal="center" vertical="center" wrapText="1"/>
    </xf>
    <xf numFmtId="172" fontId="22" fillId="5" borderId="30" xfId="26" applyNumberFormat="1" applyFont="1" applyFill="1" applyBorder="1" applyAlignment="1">
      <alignment horizontal="center" vertical="center" wrapText="1"/>
    </xf>
    <xf numFmtId="1" fontId="22" fillId="5" borderId="34" xfId="23" applyNumberFormat="1" applyFont="1" applyFill="1" applyBorder="1" applyAlignment="1">
      <alignment horizontal="center" vertical="center" wrapText="1"/>
    </xf>
    <xf numFmtId="1" fontId="22" fillId="5" borderId="1" xfId="23" applyNumberFormat="1" applyFont="1" applyFill="1" applyBorder="1" applyAlignment="1">
      <alignment horizontal="center" vertical="center" wrapText="1"/>
    </xf>
    <xf numFmtId="0" fontId="20" fillId="0" borderId="30" xfId="20" applyBorder="1" applyAlignment="1">
      <alignment horizontal="center" vertical="center" wrapText="1"/>
    </xf>
    <xf numFmtId="1" fontId="28" fillId="5" borderId="34" xfId="23" applyNumberFormat="1" applyFont="1" applyFill="1" applyBorder="1" applyAlignment="1">
      <alignment horizontal="center" vertical="center" wrapText="1"/>
    </xf>
    <xf numFmtId="1" fontId="28" fillId="5" borderId="1" xfId="23" applyNumberFormat="1" applyFont="1" applyFill="1" applyBorder="1" applyAlignment="1">
      <alignment horizontal="center" vertical="center" wrapText="1"/>
    </xf>
    <xf numFmtId="1" fontId="28" fillId="5" borderId="30" xfId="23" applyNumberFormat="1" applyFont="1" applyFill="1" applyBorder="1" applyAlignment="1">
      <alignment horizontal="center" vertical="center" wrapText="1"/>
    </xf>
    <xf numFmtId="1" fontId="28" fillId="5" borderId="33" xfId="26" applyNumberFormat="1" applyFont="1" applyFill="1" applyBorder="1" applyAlignment="1">
      <alignment horizontal="center" vertical="center" wrapText="1"/>
    </xf>
    <xf numFmtId="1" fontId="28" fillId="5" borderId="32" xfId="26" applyNumberFormat="1" applyFont="1" applyFill="1" applyBorder="1" applyAlignment="1">
      <alignment horizontal="center" vertical="center" wrapText="1"/>
    </xf>
    <xf numFmtId="1" fontId="28" fillId="5" borderId="29" xfId="26" applyNumberFormat="1" applyFont="1" applyFill="1" applyBorder="1" applyAlignment="1">
      <alignment horizontal="center" vertical="center" wrapText="1"/>
    </xf>
    <xf numFmtId="9" fontId="28" fillId="5" borderId="32" xfId="24" applyFont="1" applyFill="1" applyBorder="1" applyAlignment="1">
      <alignment horizontal="center" vertical="center" wrapText="1"/>
    </xf>
    <xf numFmtId="0" fontId="21" fillId="0" borderId="34" xfId="33" applyFont="1" applyBorder="1" applyAlignment="1">
      <alignment horizontal="center" vertical="center" wrapText="1"/>
    </xf>
    <xf numFmtId="0" fontId="21" fillId="0" borderId="1" xfId="33" applyFont="1" applyBorder="1" applyAlignment="1">
      <alignment horizontal="center" vertical="center" wrapText="1"/>
    </xf>
    <xf numFmtId="0" fontId="21" fillId="0" borderId="30" xfId="33" applyFont="1" applyBorder="1" applyAlignment="1">
      <alignment horizontal="center" vertical="center" wrapText="1"/>
    </xf>
    <xf numFmtId="1" fontId="43" fillId="0" borderId="34" xfId="23" applyNumberFormat="1" applyFont="1" applyBorder="1" applyAlignment="1">
      <alignment horizontal="center" vertical="center" wrapText="1"/>
    </xf>
    <xf numFmtId="1" fontId="43" fillId="0" borderId="1" xfId="23" applyNumberFormat="1" applyFont="1" applyBorder="1" applyAlignment="1">
      <alignment horizontal="center" vertical="center" wrapText="1"/>
    </xf>
    <xf numFmtId="1" fontId="43" fillId="0" borderId="30" xfId="23" applyNumberFormat="1" applyFont="1" applyBorder="1" applyAlignment="1">
      <alignment horizontal="center" vertical="center" wrapText="1"/>
    </xf>
    <xf numFmtId="1" fontId="28" fillId="5" borderId="4" xfId="24" applyNumberFormat="1" applyFont="1" applyFill="1" applyBorder="1" applyAlignment="1">
      <alignment horizontal="center" vertical="center" wrapText="1"/>
    </xf>
    <xf numFmtId="9" fontId="28" fillId="5" borderId="33" xfId="24" applyFont="1" applyFill="1" applyBorder="1" applyAlignment="1">
      <alignment horizontal="center" vertical="center" wrapText="1"/>
    </xf>
    <xf numFmtId="9" fontId="28" fillId="5" borderId="29" xfId="24" applyFont="1" applyFill="1" applyBorder="1" applyAlignment="1">
      <alignment horizontal="center" vertical="center" wrapText="1"/>
    </xf>
    <xf numFmtId="9" fontId="28" fillId="5" borderId="4" xfId="24" applyFont="1" applyFill="1" applyBorder="1" applyAlignment="1">
      <alignment horizontal="center" vertical="center" wrapText="1"/>
    </xf>
    <xf numFmtId="0" fontId="20" fillId="0" borderId="1" xfId="20" applyBorder="1" applyAlignment="1">
      <alignment horizontal="center" vertical="center" wrapText="1"/>
    </xf>
    <xf numFmtId="0" fontId="20" fillId="5" borderId="1" xfId="20" applyFill="1" applyBorder="1" applyAlignment="1">
      <alignment horizontal="center" vertical="center" wrapText="1"/>
    </xf>
    <xf numFmtId="0" fontId="20" fillId="5" borderId="30" xfId="20" applyFill="1" applyBorder="1" applyAlignment="1">
      <alignment horizontal="center" vertical="center" wrapText="1"/>
    </xf>
    <xf numFmtId="9" fontId="28" fillId="5" borderId="30" xfId="24" applyFont="1" applyFill="1" applyBorder="1" applyAlignment="1">
      <alignment horizontal="center" vertical="center" wrapText="1"/>
    </xf>
    <xf numFmtId="0" fontId="44" fillId="5" borderId="45" xfId="20" applyFont="1" applyFill="1" applyBorder="1" applyAlignment="1">
      <alignment horizontal="center" vertical="center" wrapText="1"/>
    </xf>
    <xf numFmtId="0" fontId="44" fillId="5" borderId="58" xfId="20" applyFont="1" applyFill="1" applyBorder="1" applyAlignment="1">
      <alignment horizontal="center" vertical="center" wrapText="1"/>
    </xf>
    <xf numFmtId="0" fontId="44" fillId="5" borderId="46" xfId="20" applyFont="1" applyFill="1" applyBorder="1" applyAlignment="1">
      <alignment horizontal="center" vertical="center" wrapText="1"/>
    </xf>
    <xf numFmtId="9" fontId="28" fillId="5" borderId="38" xfId="24" applyFont="1" applyFill="1" applyBorder="1" applyAlignment="1">
      <alignment horizontal="center" vertical="center" wrapText="1"/>
    </xf>
    <xf numFmtId="1" fontId="28" fillId="5" borderId="33" xfId="24" applyNumberFormat="1" applyFont="1" applyFill="1" applyBorder="1" applyAlignment="1">
      <alignment horizontal="center" vertical="center" wrapText="1"/>
    </xf>
    <xf numFmtId="1" fontId="28" fillId="5" borderId="32" xfId="24" applyNumberFormat="1" applyFont="1" applyFill="1" applyBorder="1" applyAlignment="1">
      <alignment horizontal="center" vertical="center" wrapText="1"/>
    </xf>
    <xf numFmtId="1" fontId="28" fillId="5" borderId="29" xfId="24" applyNumberFormat="1" applyFont="1" applyFill="1" applyBorder="1" applyAlignment="1">
      <alignment horizontal="center" vertical="center" wrapText="1"/>
    </xf>
    <xf numFmtId="2" fontId="28" fillId="5" borderId="33" xfId="24" applyNumberFormat="1" applyFont="1" applyFill="1" applyBorder="1" applyAlignment="1">
      <alignment horizontal="center" vertical="center" wrapText="1"/>
    </xf>
    <xf numFmtId="2" fontId="28" fillId="5" borderId="32" xfId="24" applyNumberFormat="1" applyFont="1" applyFill="1" applyBorder="1" applyAlignment="1">
      <alignment horizontal="center" vertical="center" wrapText="1"/>
    </xf>
    <xf numFmtId="2" fontId="28" fillId="5" borderId="29" xfId="24" applyNumberFormat="1" applyFont="1" applyFill="1" applyBorder="1" applyAlignment="1">
      <alignment horizontal="center" vertical="center" wrapText="1"/>
    </xf>
    <xf numFmtId="1" fontId="22" fillId="5" borderId="30" xfId="23" applyNumberFormat="1" applyFont="1" applyFill="1" applyBorder="1" applyAlignment="1">
      <alignment horizontal="center" vertical="center" wrapText="1"/>
    </xf>
    <xf numFmtId="0" fontId="27" fillId="0" borderId="34" xfId="33" applyFont="1" applyBorder="1" applyAlignment="1">
      <alignment horizontal="center" vertical="center" wrapText="1"/>
    </xf>
    <xf numFmtId="0" fontId="27" fillId="0" borderId="1" xfId="33" applyFont="1" applyBorder="1" applyAlignment="1">
      <alignment horizontal="center" vertical="center" wrapText="1"/>
    </xf>
    <xf numFmtId="0" fontId="27" fillId="0" borderId="30" xfId="33" applyFont="1" applyBorder="1" applyAlignment="1">
      <alignment horizontal="center" vertical="center" wrapText="1"/>
    </xf>
    <xf numFmtId="9" fontId="28" fillId="5" borderId="33" xfId="23" applyNumberFormat="1" applyFont="1" applyFill="1" applyBorder="1" applyAlignment="1">
      <alignment horizontal="center" vertical="center" wrapText="1"/>
    </xf>
    <xf numFmtId="9" fontId="28" fillId="5" borderId="32" xfId="23" applyNumberFormat="1" applyFont="1" applyFill="1" applyBorder="1" applyAlignment="1">
      <alignment horizontal="center" vertical="center" wrapText="1"/>
    </xf>
    <xf numFmtId="9" fontId="28" fillId="5" borderId="29" xfId="23" applyNumberFormat="1" applyFont="1" applyFill="1" applyBorder="1" applyAlignment="1">
      <alignment horizontal="center" vertical="center" wrapText="1"/>
    </xf>
    <xf numFmtId="0" fontId="27" fillId="0" borderId="34" xfId="33" applyFont="1" applyBorder="1" applyAlignment="1">
      <alignment vertical="center" wrapText="1"/>
    </xf>
    <xf numFmtId="0" fontId="27" fillId="0" borderId="1" xfId="33" applyFont="1" applyBorder="1" applyAlignment="1">
      <alignment vertical="center" wrapText="1"/>
    </xf>
    <xf numFmtId="0" fontId="27" fillId="0" borderId="30" xfId="33" applyFont="1" applyBorder="1" applyAlignment="1">
      <alignment vertical="center" wrapText="1"/>
    </xf>
    <xf numFmtId="172" fontId="22" fillId="5" borderId="49" xfId="23" applyNumberFormat="1" applyFont="1" applyFill="1" applyBorder="1" applyAlignment="1">
      <alignment horizontal="center" vertical="center" wrapText="1"/>
    </xf>
    <xf numFmtId="172" fontId="22" fillId="5" borderId="8" xfId="23" applyNumberFormat="1" applyFont="1" applyFill="1" applyBorder="1" applyAlignment="1">
      <alignment horizontal="center" vertical="center" wrapText="1"/>
    </xf>
    <xf numFmtId="172" fontId="22" fillId="5" borderId="37" xfId="23" applyNumberFormat="1" applyFont="1" applyFill="1" applyBorder="1" applyAlignment="1">
      <alignment horizontal="center" vertical="center" wrapText="1"/>
    </xf>
    <xf numFmtId="0" fontId="27" fillId="6" borderId="8" xfId="20" applyFont="1" applyFill="1" applyBorder="1" applyAlignment="1">
      <alignment horizontal="center" vertical="center" wrapText="1"/>
    </xf>
    <xf numFmtId="172" fontId="22" fillId="5" borderId="8" xfId="26" applyNumberFormat="1" applyFont="1" applyFill="1" applyBorder="1" applyAlignment="1">
      <alignment horizontal="center" vertical="center" wrapText="1"/>
    </xf>
    <xf numFmtId="172" fontId="22" fillId="5" borderId="34" xfId="23" applyNumberFormat="1" applyFont="1" applyFill="1" applyBorder="1" applyAlignment="1">
      <alignment horizontal="left" vertical="center" wrapText="1"/>
    </xf>
    <xf numFmtId="172" fontId="22" fillId="5" borderId="1" xfId="23" applyNumberFormat="1" applyFont="1" applyFill="1" applyBorder="1" applyAlignment="1">
      <alignment horizontal="left" vertical="center" wrapText="1"/>
    </xf>
    <xf numFmtId="172" fontId="22" fillId="5" borderId="30" xfId="23" applyNumberFormat="1" applyFont="1" applyFill="1" applyBorder="1" applyAlignment="1">
      <alignment horizontal="left" vertical="center" wrapText="1"/>
    </xf>
    <xf numFmtId="0" fontId="28" fillId="5" borderId="33" xfId="24" applyNumberFormat="1" applyFont="1" applyFill="1" applyBorder="1" applyAlignment="1">
      <alignment horizontal="center" vertical="center" wrapText="1"/>
    </xf>
    <xf numFmtId="0" fontId="28" fillId="5" borderId="32" xfId="24" applyNumberFormat="1" applyFont="1" applyFill="1" applyBorder="1" applyAlignment="1">
      <alignment horizontal="center" vertical="center" wrapText="1"/>
    </xf>
    <xf numFmtId="0" fontId="28" fillId="5" borderId="29" xfId="24" applyNumberFormat="1" applyFont="1" applyFill="1" applyBorder="1" applyAlignment="1">
      <alignment horizontal="center" vertical="center" wrapText="1"/>
    </xf>
    <xf numFmtId="0" fontId="24" fillId="17" borderId="34" xfId="20" applyFont="1" applyFill="1" applyBorder="1" applyAlignment="1">
      <alignment horizontal="left" vertical="center" wrapText="1"/>
    </xf>
    <xf numFmtId="0" fontId="24" fillId="17" borderId="1" xfId="20" applyFont="1" applyFill="1" applyBorder="1" applyAlignment="1">
      <alignment horizontal="left" vertical="center" wrapText="1"/>
    </xf>
    <xf numFmtId="0" fontId="24" fillId="17" borderId="30" xfId="20" applyFont="1" applyFill="1" applyBorder="1" applyAlignment="1">
      <alignment horizontal="left" vertical="center" wrapText="1"/>
    </xf>
    <xf numFmtId="0" fontId="27" fillId="2" borderId="34" xfId="33" applyFont="1" applyFill="1" applyBorder="1" applyAlignment="1">
      <alignment vertical="center" wrapText="1"/>
    </xf>
    <xf numFmtId="0" fontId="27" fillId="2" borderId="1" xfId="33" applyFont="1" applyFill="1" applyBorder="1" applyAlignment="1">
      <alignment vertical="center" wrapText="1"/>
    </xf>
    <xf numFmtId="0" fontId="27" fillId="2" borderId="30" xfId="33" applyFont="1" applyFill="1" applyBorder="1" applyAlignment="1">
      <alignment vertical="center" wrapText="1"/>
    </xf>
    <xf numFmtId="9" fontId="24" fillId="17" borderId="34" xfId="24" applyFont="1" applyFill="1" applyBorder="1" applyAlignment="1">
      <alignment horizontal="left" vertical="center" wrapText="1"/>
    </xf>
    <xf numFmtId="9" fontId="24" fillId="17" borderId="1" xfId="24" applyFont="1" applyFill="1" applyBorder="1" applyAlignment="1">
      <alignment horizontal="left" vertical="center" wrapText="1"/>
    </xf>
    <xf numFmtId="9" fontId="24" fillId="17" borderId="30" xfId="24" applyFont="1" applyFill="1" applyBorder="1" applyAlignment="1">
      <alignment horizontal="left" vertical="center" wrapText="1"/>
    </xf>
    <xf numFmtId="0" fontId="44" fillId="5" borderId="52" xfId="20" applyFont="1" applyFill="1" applyBorder="1" applyAlignment="1">
      <alignment horizontal="center" vertical="center" wrapText="1"/>
    </xf>
    <xf numFmtId="175" fontId="27" fillId="6" borderId="35" xfId="20" applyNumberFormat="1" applyFont="1" applyFill="1" applyBorder="1" applyAlignment="1">
      <alignment horizontal="center" vertical="center" wrapText="1"/>
    </xf>
    <xf numFmtId="175" fontId="27" fillId="6" borderId="33" xfId="20" applyNumberFormat="1" applyFont="1" applyFill="1" applyBorder="1" applyAlignment="1">
      <alignment horizontal="center" vertical="center" wrapText="1"/>
    </xf>
    <xf numFmtId="175" fontId="27" fillId="6" borderId="31" xfId="20" applyNumberFormat="1" applyFont="1" applyFill="1" applyBorder="1" applyAlignment="1">
      <alignment horizontal="center" vertical="center" wrapText="1"/>
    </xf>
    <xf numFmtId="175" fontId="27" fillId="6" borderId="29" xfId="20" applyNumberFormat="1" applyFont="1" applyFill="1" applyBorder="1" applyAlignment="1">
      <alignment horizontal="center" vertical="center" wrapText="1"/>
    </xf>
    <xf numFmtId="1" fontId="28" fillId="5" borderId="33" xfId="23" applyNumberFormat="1" applyFont="1" applyFill="1" applyBorder="1" applyAlignment="1">
      <alignment horizontal="center" vertical="center" wrapText="1"/>
    </xf>
    <xf numFmtId="1" fontId="28" fillId="5" borderId="29" xfId="23" applyNumberFormat="1" applyFont="1" applyFill="1" applyBorder="1" applyAlignment="1">
      <alignment horizontal="center" vertical="center" wrapText="1"/>
    </xf>
    <xf numFmtId="0" fontId="44" fillId="5" borderId="9" xfId="20" applyFont="1" applyFill="1" applyBorder="1" applyAlignment="1">
      <alignment horizontal="center" vertical="center" wrapText="1"/>
    </xf>
    <xf numFmtId="0" fontId="44" fillId="5" borderId="10" xfId="20" applyFont="1" applyFill="1" applyBorder="1" applyAlignment="1">
      <alignment horizontal="center" vertical="center" wrapText="1"/>
    </xf>
    <xf numFmtId="0" fontId="44" fillId="5" borderId="12" xfId="20" applyFont="1" applyFill="1" applyBorder="1" applyAlignment="1">
      <alignment horizontal="center" vertical="center" wrapText="1"/>
    </xf>
    <xf numFmtId="0" fontId="27" fillId="0" borderId="34" xfId="33" applyFont="1" applyBorder="1" applyAlignment="1">
      <alignment horizontal="justify" vertical="center" wrapText="1"/>
    </xf>
    <xf numFmtId="0" fontId="27" fillId="0" borderId="30" xfId="33" applyFont="1" applyBorder="1" applyAlignment="1">
      <alignment horizontal="justify" vertical="center" wrapText="1"/>
    </xf>
    <xf numFmtId="9" fontId="28" fillId="5" borderId="6" xfId="24" applyFont="1" applyFill="1" applyBorder="1" applyAlignment="1">
      <alignment horizontal="center" vertical="center" wrapText="1"/>
    </xf>
    <xf numFmtId="9" fontId="28" fillId="5" borderId="7" xfId="24" applyFont="1" applyFill="1" applyBorder="1" applyAlignment="1">
      <alignment horizontal="center" vertical="center" wrapText="1"/>
    </xf>
    <xf numFmtId="169" fontId="22" fillId="5" borderId="34" xfId="23" applyNumberFormat="1" applyFont="1" applyFill="1" applyBorder="1" applyAlignment="1">
      <alignment horizontal="center" vertical="center" wrapText="1"/>
    </xf>
    <xf numFmtId="169" fontId="22" fillId="5" borderId="1" xfId="23" applyNumberFormat="1" applyFont="1" applyFill="1" applyBorder="1" applyAlignment="1">
      <alignment horizontal="center" vertical="center" wrapText="1"/>
    </xf>
    <xf numFmtId="169" fontId="22" fillId="5" borderId="30" xfId="23" applyNumberFormat="1" applyFont="1" applyFill="1" applyBorder="1" applyAlignment="1">
      <alignment horizontal="center" vertical="center" wrapText="1"/>
    </xf>
    <xf numFmtId="1" fontId="28" fillId="5" borderId="6" xfId="23" applyNumberFormat="1" applyFont="1" applyFill="1" applyBorder="1" applyAlignment="1">
      <alignment horizontal="center" vertical="center" wrapText="1"/>
    </xf>
    <xf numFmtId="1" fontId="28" fillId="5" borderId="8" xfId="23" applyNumberFormat="1" applyFont="1" applyFill="1" applyBorder="1" applyAlignment="1">
      <alignment horizontal="center" vertical="center" wrapText="1"/>
    </xf>
    <xf numFmtId="1" fontId="28" fillId="5" borderId="7" xfId="23" applyNumberFormat="1" applyFont="1" applyFill="1" applyBorder="1" applyAlignment="1">
      <alignment horizontal="center" vertical="center" wrapText="1"/>
    </xf>
    <xf numFmtId="0" fontId="24" fillId="0" borderId="1" xfId="20" applyFont="1" applyBorder="1" applyAlignment="1">
      <alignment horizontal="center" vertical="center" wrapText="1"/>
    </xf>
    <xf numFmtId="0" fontId="24" fillId="0" borderId="30" xfId="20" applyFont="1" applyBorder="1" applyAlignment="1">
      <alignment horizontal="center" vertical="center" wrapText="1"/>
    </xf>
    <xf numFmtId="0" fontId="24" fillId="0" borderId="1" xfId="20" applyFont="1" applyBorder="1" applyAlignment="1">
      <alignment horizontal="justify" vertical="center" wrapText="1"/>
    </xf>
    <xf numFmtId="0" fontId="24" fillId="0" borderId="30" xfId="20" applyFont="1" applyBorder="1" applyAlignment="1">
      <alignment horizontal="justify" vertical="center" wrapText="1"/>
    </xf>
    <xf numFmtId="175" fontId="22" fillId="0" borderId="1" xfId="23" applyNumberFormat="1" applyFont="1" applyBorder="1" applyAlignment="1">
      <alignment horizontal="center" vertical="center" wrapText="1"/>
    </xf>
    <xf numFmtId="175" fontId="22" fillId="0" borderId="30" xfId="23" applyNumberFormat="1" applyFont="1" applyBorder="1" applyAlignment="1">
      <alignment horizontal="center" vertical="center" wrapText="1"/>
    </xf>
    <xf numFmtId="0" fontId="34" fillId="0" borderId="1" xfId="20" applyFont="1" applyBorder="1" applyAlignment="1">
      <alignment horizontal="center" vertical="center" wrapText="1"/>
    </xf>
    <xf numFmtId="0" fontId="29" fillId="11" borderId="28" xfId="20" applyFont="1" applyFill="1" applyBorder="1" applyAlignment="1">
      <alignment horizontal="left" vertical="center" wrapText="1" indent="1"/>
    </xf>
    <xf numFmtId="0" fontId="29" fillId="11" borderId="24" xfId="20" applyFont="1" applyFill="1" applyBorder="1" applyAlignment="1">
      <alignment horizontal="left" vertical="center" wrapText="1" indent="1"/>
    </xf>
    <xf numFmtId="0" fontId="29" fillId="11" borderId="17" xfId="20" applyFont="1" applyFill="1" applyBorder="1" applyAlignment="1">
      <alignment horizontal="left" vertical="center" wrapText="1" indent="1"/>
    </xf>
    <xf numFmtId="167" fontId="28" fillId="9" borderId="27" xfId="20" applyNumberFormat="1" applyFont="1" applyFill="1" applyBorder="1" applyAlignment="1">
      <alignment horizontal="center" vertical="center" wrapText="1"/>
    </xf>
    <xf numFmtId="167" fontId="28" fillId="9" borderId="26" xfId="20" applyNumberFormat="1" applyFont="1" applyFill="1" applyBorder="1" applyAlignment="1">
      <alignment horizontal="center" vertical="center" wrapText="1"/>
    </xf>
    <xf numFmtId="167" fontId="28" fillId="9" borderId="25" xfId="20" applyNumberFormat="1" applyFont="1" applyFill="1" applyBorder="1" applyAlignment="1">
      <alignment horizontal="center" vertical="center" wrapText="1"/>
    </xf>
    <xf numFmtId="167" fontId="29" fillId="11" borderId="23" xfId="20" applyNumberFormat="1" applyFont="1" applyFill="1" applyBorder="1" applyAlignment="1">
      <alignment horizontal="left" vertical="center" wrapText="1"/>
    </xf>
    <xf numFmtId="167" fontId="29" fillId="11" borderId="22" xfId="20" applyNumberFormat="1" applyFont="1" applyFill="1" applyBorder="1" applyAlignment="1">
      <alignment horizontal="left" vertical="center" wrapText="1"/>
    </xf>
    <xf numFmtId="167" fontId="29" fillId="11" borderId="20" xfId="20" applyNumberFormat="1" applyFont="1" applyFill="1" applyBorder="1" applyAlignment="1">
      <alignment horizontal="left" vertical="center" wrapText="1"/>
    </xf>
    <xf numFmtId="0" fontId="21" fillId="0" borderId="19" xfId="20" applyFont="1" applyBorder="1" applyAlignment="1">
      <alignment horizontal="left" vertical="center" wrapText="1"/>
    </xf>
    <xf numFmtId="0" fontId="21" fillId="2" borderId="0" xfId="20" applyFont="1" applyFill="1" applyAlignment="1">
      <alignment horizontal="center"/>
    </xf>
    <xf numFmtId="0" fontId="21" fillId="2" borderId="47" xfId="20" applyFont="1" applyFill="1" applyBorder="1" applyAlignment="1">
      <alignment horizontal="center"/>
    </xf>
    <xf numFmtId="1" fontId="28" fillId="6" borderId="1" xfId="23" applyNumberFormat="1" applyFont="1" applyFill="1" applyBorder="1" applyAlignment="1">
      <alignment horizontal="center" vertical="center" wrapText="1"/>
    </xf>
    <xf numFmtId="0" fontId="27" fillId="0" borderId="5" xfId="20" applyFont="1" applyBorder="1" applyAlignment="1">
      <alignment horizontal="center" vertical="center" wrapText="1"/>
    </xf>
    <xf numFmtId="0" fontId="27" fillId="0" borderId="13" xfId="20" applyFont="1" applyBorder="1" applyAlignment="1">
      <alignment horizontal="center" vertical="center" wrapText="1"/>
    </xf>
    <xf numFmtId="0" fontId="27" fillId="0" borderId="9" xfId="20" applyFont="1" applyBorder="1" applyAlignment="1">
      <alignment horizontal="center" vertical="center" wrapText="1"/>
    </xf>
    <xf numFmtId="0" fontId="27" fillId="0" borderId="12" xfId="20" applyFont="1" applyBorder="1" applyAlignment="1">
      <alignment horizontal="center" vertical="center" wrapText="1"/>
    </xf>
    <xf numFmtId="167" fontId="29" fillId="11" borderId="16" xfId="20" applyNumberFormat="1" applyFont="1" applyFill="1" applyBorder="1" applyAlignment="1">
      <alignment horizontal="left" vertical="center" wrapText="1"/>
    </xf>
    <xf numFmtId="0" fontId="21" fillId="0" borderId="15" xfId="20" applyFont="1" applyBorder="1" applyAlignment="1">
      <alignment horizontal="left" vertical="center" wrapText="1"/>
    </xf>
    <xf numFmtId="0" fontId="27" fillId="0" borderId="6" xfId="20" applyFont="1" applyBorder="1" applyAlignment="1">
      <alignment horizontal="center" vertical="center" wrapText="1"/>
    </xf>
    <xf numFmtId="0" fontId="27" fillId="0" borderId="8" xfId="20" applyFont="1" applyBorder="1" applyAlignment="1">
      <alignment horizontal="center" vertical="center" wrapText="1"/>
    </xf>
    <xf numFmtId="0" fontId="27" fillId="6" borderId="2" xfId="20" applyFont="1" applyFill="1" applyBorder="1" applyAlignment="1">
      <alignment horizontal="center" vertical="center" wrapText="1"/>
    </xf>
    <xf numFmtId="0" fontId="27" fillId="6" borderId="3" xfId="20" applyFont="1" applyFill="1" applyBorder="1" applyAlignment="1">
      <alignment horizontal="center" vertical="center" wrapText="1"/>
    </xf>
    <xf numFmtId="172" fontId="22" fillId="5" borderId="6" xfId="23" applyNumberFormat="1" applyFont="1" applyFill="1" applyBorder="1" applyAlignment="1">
      <alignment horizontal="center" vertical="center" wrapText="1"/>
    </xf>
    <xf numFmtId="172" fontId="22" fillId="5" borderId="6" xfId="26" applyNumberFormat="1" applyFont="1" applyFill="1" applyBorder="1" applyAlignment="1">
      <alignment horizontal="center" vertical="center" wrapText="1"/>
    </xf>
    <xf numFmtId="172" fontId="22" fillId="5" borderId="6" xfId="23" applyNumberFormat="1" applyFont="1" applyFill="1" applyBorder="1" applyAlignment="1">
      <alignment horizontal="left" vertical="center" wrapText="1"/>
    </xf>
    <xf numFmtId="172" fontId="22" fillId="5" borderId="8" xfId="23" applyNumberFormat="1" applyFont="1" applyFill="1" applyBorder="1" applyAlignment="1">
      <alignment horizontal="left" vertical="center" wrapText="1"/>
    </xf>
    <xf numFmtId="0" fontId="35" fillId="0" borderId="1" xfId="20" applyFont="1" applyBorder="1" applyAlignment="1">
      <alignment horizontal="center" vertical="center" wrapText="1"/>
    </xf>
    <xf numFmtId="9" fontId="28" fillId="5" borderId="8" xfId="24" applyFont="1" applyFill="1" applyBorder="1" applyAlignment="1">
      <alignment horizontal="center" vertical="center" wrapText="1"/>
    </xf>
    <xf numFmtId="1" fontId="28" fillId="5" borderId="6" xfId="24" applyNumberFormat="1" applyFont="1" applyFill="1" applyBorder="1" applyAlignment="1">
      <alignment horizontal="center" vertical="center" wrapText="1"/>
    </xf>
    <xf numFmtId="1" fontId="28" fillId="5" borderId="8" xfId="24" applyNumberFormat="1" applyFont="1" applyFill="1" applyBorder="1" applyAlignment="1">
      <alignment horizontal="center" vertical="center" wrapText="1"/>
    </xf>
    <xf numFmtId="0" fontId="35" fillId="0" borderId="6" xfId="20" applyFont="1" applyBorder="1" applyAlignment="1">
      <alignment horizontal="center" vertical="center" wrapText="1"/>
    </xf>
    <xf numFmtId="0" fontId="35" fillId="0" borderId="8" xfId="20" applyFont="1" applyBorder="1" applyAlignment="1">
      <alignment horizontal="center" vertical="center" wrapText="1"/>
    </xf>
    <xf numFmtId="0" fontId="27" fillId="0" borderId="2" xfId="33" applyFont="1" applyBorder="1" applyAlignment="1">
      <alignment horizontal="center" wrapText="1"/>
    </xf>
    <xf numFmtId="0" fontId="27" fillId="0" borderId="1" xfId="33" applyFont="1" applyBorder="1" applyAlignment="1">
      <alignment horizontal="center" wrapText="1"/>
    </xf>
    <xf numFmtId="0" fontId="27" fillId="0" borderId="6" xfId="33" applyFont="1" applyBorder="1" applyAlignment="1">
      <alignment horizontal="center" wrapText="1"/>
    </xf>
    <xf numFmtId="172" fontId="22" fillId="5" borderId="67" xfId="23" applyNumberFormat="1" applyFont="1" applyFill="1" applyBorder="1" applyAlignment="1">
      <alignment horizontal="center" vertical="center" wrapText="1"/>
    </xf>
    <xf numFmtId="0" fontId="35" fillId="0" borderId="67" xfId="20" applyFont="1" applyBorder="1" applyAlignment="1">
      <alignment horizontal="center" vertical="center" wrapText="1"/>
    </xf>
    <xf numFmtId="0" fontId="27" fillId="0" borderId="67" xfId="20" applyFont="1" applyBorder="1" applyAlignment="1">
      <alignment horizontal="center" vertical="center" wrapText="1"/>
    </xf>
    <xf numFmtId="0" fontId="27" fillId="0" borderId="67" xfId="33" applyFont="1" applyBorder="1" applyAlignment="1">
      <alignment horizontal="center" vertical="center" wrapText="1"/>
    </xf>
    <xf numFmtId="9" fontId="28" fillId="5" borderId="67" xfId="24" applyFont="1" applyFill="1" applyBorder="1" applyAlignment="1">
      <alignment horizontal="center" vertical="center" wrapText="1"/>
    </xf>
    <xf numFmtId="1" fontId="28" fillId="5" borderId="67" xfId="24" applyNumberFormat="1" applyFont="1" applyFill="1" applyBorder="1" applyAlignment="1">
      <alignment horizontal="center" vertical="center" wrapText="1"/>
    </xf>
    <xf numFmtId="9" fontId="28" fillId="5" borderId="68" xfId="24" applyFont="1" applyFill="1" applyBorder="1" applyAlignment="1">
      <alignment horizontal="center" vertical="center" wrapText="1"/>
    </xf>
    <xf numFmtId="172" fontId="22" fillId="5" borderId="70" xfId="23" applyNumberFormat="1" applyFont="1" applyFill="1" applyBorder="1" applyAlignment="1">
      <alignment horizontal="left" vertical="center" wrapText="1"/>
    </xf>
    <xf numFmtId="172" fontId="22" fillId="5" borderId="69" xfId="23" applyNumberFormat="1" applyFont="1" applyFill="1" applyBorder="1" applyAlignment="1">
      <alignment horizontal="left" vertical="center" wrapText="1"/>
    </xf>
    <xf numFmtId="0" fontId="35" fillId="0" borderId="68" xfId="20" applyFont="1" applyBorder="1" applyAlignment="1">
      <alignment horizontal="center" vertical="center"/>
    </xf>
    <xf numFmtId="0" fontId="35" fillId="0" borderId="67" xfId="20" applyFont="1" applyBorder="1" applyAlignment="1">
      <alignment horizontal="center" vertical="center"/>
    </xf>
    <xf numFmtId="0" fontId="27" fillId="0" borderId="68" xfId="20" applyFont="1" applyBorder="1" applyAlignment="1">
      <alignment horizontal="center" vertical="center" wrapText="1"/>
    </xf>
    <xf numFmtId="0" fontId="27" fillId="0" borderId="68" xfId="33" applyFont="1" applyBorder="1" applyAlignment="1">
      <alignment vertical="center" wrapText="1"/>
    </xf>
    <xf numFmtId="0" fontId="27" fillId="0" borderId="67" xfId="33" applyFont="1" applyBorder="1" applyAlignment="1">
      <alignment vertical="center" wrapText="1"/>
    </xf>
    <xf numFmtId="0" fontId="44" fillId="5" borderId="26" xfId="20" applyFont="1" applyFill="1" applyBorder="1" applyAlignment="1">
      <alignment horizontal="center" vertical="center" wrapText="1"/>
    </xf>
    <xf numFmtId="1" fontId="28" fillId="6" borderId="6" xfId="23" applyNumberFormat="1" applyFont="1" applyFill="1" applyBorder="1" applyAlignment="1">
      <alignment horizontal="center" vertical="center" wrapText="1"/>
    </xf>
    <xf numFmtId="0" fontId="28" fillId="0" borderId="35" xfId="20" applyFont="1" applyBorder="1" applyAlignment="1">
      <alignment horizontal="center" vertical="center" wrapText="1"/>
    </xf>
    <xf numFmtId="0" fontId="28" fillId="0" borderId="59" xfId="20" applyFont="1" applyBorder="1" applyAlignment="1">
      <alignment horizontal="center" vertical="center" wrapText="1"/>
    </xf>
    <xf numFmtId="0" fontId="28" fillId="0" borderId="31" xfId="20" applyFont="1" applyBorder="1" applyAlignment="1">
      <alignment horizontal="center" vertical="center" wrapText="1"/>
    </xf>
    <xf numFmtId="0" fontId="27" fillId="2" borderId="71" xfId="20" applyFont="1" applyFill="1" applyBorder="1" applyAlignment="1">
      <alignment horizontal="center" vertical="center" wrapText="1"/>
    </xf>
    <xf numFmtId="0" fontId="27" fillId="2" borderId="72" xfId="20" applyFont="1" applyFill="1" applyBorder="1" applyAlignment="1">
      <alignment horizontal="center" vertical="center" wrapText="1"/>
    </xf>
    <xf numFmtId="0" fontId="27" fillId="2" borderId="64" xfId="20" applyFont="1" applyFill="1" applyBorder="1" applyAlignment="1">
      <alignment horizontal="center" vertical="center" wrapText="1"/>
    </xf>
    <xf numFmtId="0" fontId="27" fillId="2" borderId="49" xfId="20" applyFont="1" applyFill="1" applyBorder="1" applyAlignment="1">
      <alignment horizontal="center" vertical="center" wrapText="1"/>
    </xf>
    <xf numFmtId="0" fontId="27" fillId="2" borderId="8" xfId="20" applyFont="1" applyFill="1" applyBorder="1" applyAlignment="1">
      <alignment horizontal="center" vertical="center" wrapText="1"/>
    </xf>
    <xf numFmtId="0" fontId="27" fillId="2" borderId="37" xfId="20" applyFont="1" applyFill="1" applyBorder="1" applyAlignment="1">
      <alignment horizontal="center" vertical="center" wrapText="1"/>
    </xf>
    <xf numFmtId="167" fontId="28" fillId="5" borderId="56" xfId="23" applyNumberFormat="1" applyFont="1" applyFill="1" applyBorder="1" applyAlignment="1">
      <alignment horizontal="center" vertical="center"/>
    </xf>
    <xf numFmtId="167" fontId="28" fillId="5" borderId="36" xfId="23" applyNumberFormat="1" applyFont="1" applyFill="1" applyBorder="1" applyAlignment="1">
      <alignment horizontal="center" vertical="center"/>
    </xf>
    <xf numFmtId="9" fontId="28" fillId="5" borderId="49" xfId="24" applyFont="1" applyFill="1" applyBorder="1" applyAlignment="1">
      <alignment horizontal="center" vertical="center" wrapText="1"/>
    </xf>
    <xf numFmtId="9" fontId="28" fillId="5" borderId="37" xfId="24" applyFont="1" applyFill="1" applyBorder="1" applyAlignment="1">
      <alignment horizontal="center" vertical="center" wrapText="1"/>
    </xf>
    <xf numFmtId="1" fontId="28" fillId="5" borderId="49" xfId="23" applyNumberFormat="1" applyFont="1" applyFill="1" applyBorder="1" applyAlignment="1">
      <alignment horizontal="center" vertical="center" wrapText="1"/>
    </xf>
    <xf numFmtId="1" fontId="28" fillId="5" borderId="37" xfId="23" applyNumberFormat="1" applyFont="1" applyFill="1" applyBorder="1" applyAlignment="1">
      <alignment horizontal="center" vertical="center" wrapText="1"/>
    </xf>
    <xf numFmtId="0" fontId="27" fillId="0" borderId="7" xfId="33" applyFont="1" applyBorder="1" applyAlignment="1">
      <alignment horizontal="center" vertical="center" wrapText="1"/>
    </xf>
    <xf numFmtId="0" fontId="27" fillId="2" borderId="6" xfId="20" applyFont="1" applyFill="1" applyBorder="1" applyAlignment="1">
      <alignment horizontal="center" vertical="center" wrapText="1"/>
    </xf>
    <xf numFmtId="0" fontId="27" fillId="0" borderId="49" xfId="33" applyFont="1" applyBorder="1" applyAlignment="1">
      <alignment horizontal="center" vertical="center" wrapText="1"/>
    </xf>
    <xf numFmtId="0" fontId="27" fillId="0" borderId="8" xfId="33" applyFont="1" applyBorder="1" applyAlignment="1">
      <alignment horizontal="center" vertical="center" wrapText="1"/>
    </xf>
    <xf numFmtId="172" fontId="22" fillId="5" borderId="7" xfId="26" applyNumberFormat="1" applyFont="1" applyFill="1" applyBorder="1" applyAlignment="1">
      <alignment horizontal="center" vertical="center" wrapText="1"/>
    </xf>
    <xf numFmtId="9" fontId="28" fillId="5" borderId="49" xfId="23" applyNumberFormat="1" applyFont="1" applyFill="1" applyBorder="1" applyAlignment="1">
      <alignment horizontal="center" vertical="center" wrapText="1"/>
    </xf>
    <xf numFmtId="9" fontId="28" fillId="5" borderId="8" xfId="23" applyNumberFormat="1" applyFont="1" applyFill="1" applyBorder="1" applyAlignment="1">
      <alignment horizontal="center" vertical="center" wrapText="1"/>
    </xf>
    <xf numFmtId="9" fontId="28" fillId="5" borderId="37" xfId="23" applyNumberFormat="1" applyFont="1" applyFill="1" applyBorder="1" applyAlignment="1">
      <alignment horizontal="center" vertical="center" wrapText="1"/>
    </xf>
    <xf numFmtId="0" fontId="28" fillId="0" borderId="34" xfId="33" applyFont="1" applyBorder="1" applyAlignment="1">
      <alignment horizontal="center" vertical="center" wrapText="1"/>
    </xf>
    <xf numFmtId="0" fontId="28" fillId="0" borderId="1" xfId="33" applyFont="1" applyBorder="1" applyAlignment="1">
      <alignment horizontal="center" vertical="center" wrapText="1"/>
    </xf>
    <xf numFmtId="0" fontId="28" fillId="0" borderId="30" xfId="33" applyFont="1" applyBorder="1" applyAlignment="1">
      <alignment horizontal="center" vertical="center" wrapText="1"/>
    </xf>
    <xf numFmtId="167" fontId="22" fillId="5" borderId="56" xfId="23" applyNumberFormat="1" applyFont="1" applyFill="1" applyBorder="1" applyAlignment="1">
      <alignment horizontal="center" vertical="center" wrapText="1"/>
    </xf>
    <xf numFmtId="167" fontId="22" fillId="5" borderId="36" xfId="23" applyNumberFormat="1" applyFont="1" applyFill="1" applyBorder="1" applyAlignment="1">
      <alignment horizontal="center" vertical="center" wrapText="1"/>
    </xf>
    <xf numFmtId="167" fontId="22" fillId="5" borderId="73" xfId="23" applyNumberFormat="1" applyFont="1" applyFill="1" applyBorder="1" applyAlignment="1">
      <alignment horizontal="center" vertical="center" wrapText="1"/>
    </xf>
    <xf numFmtId="9" fontId="22" fillId="5" borderId="33" xfId="24" applyFont="1" applyFill="1" applyBorder="1" applyAlignment="1">
      <alignment horizontal="center" vertical="center" wrapText="1"/>
    </xf>
    <xf numFmtId="9" fontId="22" fillId="5" borderId="32" xfId="24" applyFont="1" applyFill="1" applyBorder="1" applyAlignment="1">
      <alignment horizontal="center" vertical="center" wrapText="1"/>
    </xf>
    <xf numFmtId="9" fontId="22" fillId="5" borderId="29" xfId="24" applyFont="1" applyFill="1" applyBorder="1" applyAlignment="1">
      <alignment horizontal="center" vertical="center" wrapText="1"/>
    </xf>
    <xf numFmtId="1" fontId="22" fillId="5" borderId="33" xfId="25" applyNumberFormat="1" applyFont="1" applyFill="1" applyBorder="1" applyAlignment="1">
      <alignment horizontal="center" vertical="center" wrapText="1"/>
    </xf>
    <xf numFmtId="1" fontId="22" fillId="5" borderId="32" xfId="25" applyNumberFormat="1" applyFont="1" applyFill="1" applyBorder="1" applyAlignment="1">
      <alignment horizontal="center" vertical="center" wrapText="1"/>
    </xf>
    <xf numFmtId="1" fontId="22" fillId="5" borderId="29" xfId="25" applyNumberFormat="1" applyFont="1" applyFill="1" applyBorder="1" applyAlignment="1">
      <alignment horizontal="center" vertical="center" wrapText="1"/>
    </xf>
    <xf numFmtId="0" fontId="26" fillId="0" borderId="34" xfId="33" applyFont="1" applyBorder="1" applyAlignment="1">
      <alignment horizontal="center" vertical="center" wrapText="1"/>
    </xf>
    <xf numFmtId="0" fontId="26" fillId="0" borderId="1" xfId="33" applyFont="1" applyBorder="1" applyAlignment="1">
      <alignment horizontal="center" vertical="center" wrapText="1"/>
    </xf>
    <xf numFmtId="0" fontId="26" fillId="0" borderId="30" xfId="33" applyFont="1" applyBorder="1" applyAlignment="1">
      <alignment horizontal="center" vertical="center" wrapText="1"/>
    </xf>
    <xf numFmtId="9" fontId="26" fillId="5" borderId="54" xfId="20" applyNumberFormat="1" applyFont="1" applyFill="1" applyBorder="1" applyAlignment="1">
      <alignment horizontal="center" vertical="center" wrapText="1"/>
    </xf>
    <xf numFmtId="9" fontId="26" fillId="5" borderId="58" xfId="20" applyNumberFormat="1" applyFont="1" applyFill="1" applyBorder="1" applyAlignment="1">
      <alignment horizontal="center" vertical="center" wrapText="1"/>
    </xf>
    <xf numFmtId="0" fontId="28" fillId="0" borderId="35" xfId="0" applyFont="1" applyBorder="1" applyAlignment="1">
      <alignment horizontal="center" vertical="center" wrapText="1"/>
    </xf>
    <xf numFmtId="0" fontId="34" fillId="0" borderId="34" xfId="0" applyFont="1" applyBorder="1" applyAlignment="1">
      <alignment horizontal="center" vertical="center" wrapText="1"/>
    </xf>
    <xf numFmtId="0" fontId="21" fillId="2" borderId="0" xfId="0" applyFont="1" applyFill="1"/>
    <xf numFmtId="0" fontId="28" fillId="0" borderId="59" xfId="0" applyFont="1" applyBorder="1" applyAlignment="1">
      <alignment horizontal="center" vertical="center" wrapText="1"/>
    </xf>
    <xf numFmtId="0" fontId="34" fillId="0" borderId="1" xfId="0" applyFont="1" applyBorder="1" applyAlignment="1">
      <alignment horizontal="center" vertical="center" wrapText="1"/>
    </xf>
    <xf numFmtId="0" fontId="28" fillId="0" borderId="31" xfId="0" applyFont="1" applyBorder="1" applyAlignment="1">
      <alignment horizontal="center" vertical="center" wrapText="1"/>
    </xf>
    <xf numFmtId="0" fontId="34" fillId="0" borderId="30" xfId="0" applyFont="1" applyBorder="1" applyAlignment="1">
      <alignment horizontal="center" vertical="center" wrapText="1"/>
    </xf>
    <xf numFmtId="0" fontId="22" fillId="2" borderId="0" xfId="0" applyFont="1" applyFill="1"/>
    <xf numFmtId="0" fontId="27" fillId="6" borderId="1" xfId="0" applyFont="1" applyFill="1" applyBorder="1" applyAlignment="1">
      <alignment horizontal="center" vertical="center" wrapText="1"/>
    </xf>
    <xf numFmtId="0" fontId="27" fillId="6" borderId="5" xfId="0" applyFont="1" applyFill="1" applyBorder="1" applyAlignment="1">
      <alignment horizontal="center" vertical="center" wrapText="1"/>
    </xf>
    <xf numFmtId="0" fontId="27" fillId="6" borderId="13" xfId="0" applyFont="1" applyFill="1" applyBorder="1" applyAlignment="1">
      <alignment horizontal="center" vertical="center" wrapText="1"/>
    </xf>
    <xf numFmtId="0" fontId="27" fillId="6" borderId="6" xfId="0" applyFont="1" applyFill="1" applyBorder="1" applyAlignment="1">
      <alignment horizontal="center" vertical="center" wrapText="1"/>
    </xf>
    <xf numFmtId="0" fontId="27" fillId="6" borderId="2"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27" fillId="6" borderId="9" xfId="0" applyFont="1" applyFill="1" applyBorder="1" applyAlignment="1">
      <alignment horizontal="center" vertical="center" wrapText="1"/>
    </xf>
    <xf numFmtId="0" fontId="27" fillId="6" borderId="12" xfId="0"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6" borderId="7"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1" fillId="2" borderId="6" xfId="22" applyFont="1" applyFill="1" applyBorder="1" applyAlignment="1">
      <alignment horizontal="center" vertical="center" wrapText="1"/>
    </xf>
    <xf numFmtId="167" fontId="28" fillId="5" borderId="1" xfId="23" applyNumberFormat="1" applyFont="1" applyFill="1" applyBorder="1" applyAlignment="1">
      <alignment horizontal="center" vertical="center"/>
    </xf>
    <xf numFmtId="172" fontId="21" fillId="5" borderId="6" xfId="23" applyNumberFormat="1" applyFont="1" applyFill="1" applyBorder="1" applyAlignment="1">
      <alignment horizontal="center" vertical="center" wrapText="1"/>
    </xf>
    <xf numFmtId="0" fontId="28" fillId="2" borderId="0" xfId="0" applyFont="1" applyFill="1"/>
    <xf numFmtId="0" fontId="27" fillId="2" borderId="0" xfId="0" applyFont="1" applyFill="1"/>
    <xf numFmtId="0" fontId="27" fillId="2" borderId="8" xfId="0" applyFont="1" applyFill="1" applyBorder="1" applyAlignment="1">
      <alignment horizontal="center" vertical="center" wrapText="1"/>
    </xf>
    <xf numFmtId="0" fontId="21" fillId="2" borderId="8" xfId="22" applyFont="1" applyFill="1" applyBorder="1" applyAlignment="1">
      <alignment horizontal="center" vertical="center" wrapText="1"/>
    </xf>
    <xf numFmtId="172" fontId="21" fillId="5" borderId="8" xfId="23" applyNumberFormat="1" applyFont="1" applyFill="1" applyBorder="1" applyAlignment="1">
      <alignment horizontal="center" vertical="center" wrapText="1"/>
    </xf>
    <xf numFmtId="0" fontId="28" fillId="0" borderId="0" xfId="0" applyFont="1"/>
    <xf numFmtId="0" fontId="21" fillId="0" borderId="6" xfId="22" applyFont="1" applyBorder="1" applyAlignment="1">
      <alignment horizontal="center" vertical="center" wrapText="1"/>
    </xf>
    <xf numFmtId="0" fontId="21" fillId="0" borderId="8" xfId="22" applyFont="1" applyBorder="1" applyAlignment="1">
      <alignment horizontal="center" vertical="center" wrapText="1"/>
    </xf>
    <xf numFmtId="0" fontId="27" fillId="2" borderId="7" xfId="0" applyFont="1" applyFill="1" applyBorder="1" applyAlignment="1">
      <alignment horizontal="center" vertical="center" wrapText="1"/>
    </xf>
    <xf numFmtId="172" fontId="22" fillId="5" borderId="7" xfId="23" applyNumberFormat="1" applyFont="1" applyFill="1" applyBorder="1" applyAlignment="1">
      <alignment horizontal="center" vertical="center" wrapText="1"/>
    </xf>
    <xf numFmtId="172" fontId="21" fillId="5" borderId="7" xfId="23" applyNumberFormat="1" applyFont="1" applyFill="1" applyBorder="1" applyAlignment="1">
      <alignment horizontal="center" vertical="center" wrapText="1"/>
    </xf>
    <xf numFmtId="1" fontId="28" fillId="5" borderId="7" xfId="24" applyNumberFormat="1" applyFont="1" applyFill="1" applyBorder="1" applyAlignment="1">
      <alignment horizontal="center" vertical="center" wrapText="1"/>
    </xf>
    <xf numFmtId="0" fontId="21" fillId="0" borderId="7" xfId="22" applyFont="1" applyBorder="1" applyAlignment="1">
      <alignment horizontal="center" vertical="center" wrapText="1"/>
    </xf>
    <xf numFmtId="167" fontId="22" fillId="0" borderId="1" xfId="23" applyNumberFormat="1" applyFont="1" applyBorder="1" applyAlignment="1">
      <alignment horizontal="center" vertical="center"/>
    </xf>
    <xf numFmtId="0" fontId="27" fillId="0" borderId="6" xfId="0" applyFont="1" applyBorder="1" applyAlignment="1">
      <alignment horizontal="justify" vertical="center" wrapText="1"/>
    </xf>
    <xf numFmtId="0" fontId="27" fillId="0" borderId="7" xfId="0" applyFont="1" applyBorder="1" applyAlignment="1">
      <alignment horizontal="justify" vertical="center" wrapText="1"/>
    </xf>
    <xf numFmtId="14" fontId="22" fillId="0" borderId="1" xfId="23" applyNumberFormat="1" applyFont="1" applyBorder="1" applyAlignment="1">
      <alignment horizontal="center" vertical="center"/>
    </xf>
    <xf numFmtId="14" fontId="22" fillId="0" borderId="1" xfId="23" applyNumberFormat="1" applyFont="1" applyBorder="1" applyAlignment="1">
      <alignment horizontal="center" vertical="center" wrapText="1"/>
    </xf>
    <xf numFmtId="0" fontId="21" fillId="2" borderId="7" xfId="22" applyFont="1" applyFill="1" applyBorder="1" applyAlignment="1">
      <alignment horizontal="center" vertical="center" wrapText="1"/>
    </xf>
    <xf numFmtId="0" fontId="27" fillId="2"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7" fillId="2" borderId="1" xfId="0" applyFont="1" applyFill="1" applyBorder="1" applyAlignment="1">
      <alignment horizontal="justify" vertical="center" wrapText="1"/>
    </xf>
    <xf numFmtId="0" fontId="21" fillId="0" borderId="6" xfId="22" applyFont="1" applyBorder="1" applyAlignment="1">
      <alignment horizontal="justify" vertical="center" wrapText="1"/>
    </xf>
    <xf numFmtId="0" fontId="21" fillId="0" borderId="7" xfId="22" applyFont="1" applyBorder="1" applyAlignment="1">
      <alignment horizontal="justify" vertical="center" wrapText="1"/>
    </xf>
    <xf numFmtId="177" fontId="28" fillId="5" borderId="33" xfId="24" applyNumberFormat="1" applyFont="1" applyFill="1" applyBorder="1" applyAlignment="1">
      <alignment horizontal="center" vertical="center" wrapText="1"/>
    </xf>
    <xf numFmtId="177" fontId="28" fillId="5" borderId="32" xfId="24" applyNumberFormat="1" applyFont="1" applyFill="1" applyBorder="1" applyAlignment="1">
      <alignment horizontal="center" vertical="center" wrapText="1"/>
    </xf>
    <xf numFmtId="177" fontId="28" fillId="5" borderId="29" xfId="24" applyNumberFormat="1" applyFont="1" applyFill="1" applyBorder="1" applyAlignment="1">
      <alignment horizontal="center" vertical="center" wrapText="1"/>
    </xf>
  </cellXfs>
  <cellStyles count="39">
    <cellStyle name="BodyStyle" xfId="5" xr:uid="{0A404E50-F996-427B-8359-26050F411AA4}"/>
    <cellStyle name="Énfasis1" xfId="28" builtinId="29"/>
    <cellStyle name="HeaderStyle" xfId="31" xr:uid="{079B0220-C3CB-4EFB-81D3-17B8C5447A21}"/>
    <cellStyle name="Hipervínculo" xfId="36" builtinId="8"/>
    <cellStyle name="Millares 2" xfId="3" xr:uid="{7A3E2FBB-2953-41AA-A1CE-92E7156A6946}"/>
    <cellStyle name="Millares 3" xfId="25" xr:uid="{AED8E4D2-CF82-44AA-B927-AADB2BB647FE}"/>
    <cellStyle name="Millares 4" xfId="32" xr:uid="{CC64E290-A61C-4472-AA70-CEB84DEC6785}"/>
    <cellStyle name="Millares 5" xfId="38" xr:uid="{9BCE5F60-1E00-4701-87B1-9F6589444F29}"/>
    <cellStyle name="Moneda 2" xfId="4" xr:uid="{2F3B3FDB-ED43-417C-A19D-75E43F6F50C6}"/>
    <cellStyle name="Moneda 3" xfId="19" xr:uid="{89DB2373-3DD6-4979-8E62-EB882CB91E1B}"/>
    <cellStyle name="Moneda 4" xfId="26" xr:uid="{4B6DE72E-3BF4-407B-A3DA-A60AA998AFD4}"/>
    <cellStyle name="Moneda 5" xfId="30" xr:uid="{FB351B06-6E92-404D-A7E8-D75E5622BF7A}"/>
    <cellStyle name="Moneda 6" xfId="37" xr:uid="{76AA8660-5CD3-4176-B1DE-C2BBE168A987}"/>
    <cellStyle name="Normal" xfId="0" builtinId="0"/>
    <cellStyle name="Normal 10" xfId="15" xr:uid="{D04F6C78-875D-451E-A41B-352CDA828178}"/>
    <cellStyle name="Normal 11" xfId="17" xr:uid="{EE32A902-D9AE-497F-BE6E-76E336FBED1E}"/>
    <cellStyle name="Normal 12" xfId="20" xr:uid="{805F73FD-3B67-4B4D-9FF3-410B1E3FBD1C}"/>
    <cellStyle name="Normal 13" xfId="29" xr:uid="{6A7F28AD-1666-4E35-BE11-D185713C3FCF}"/>
    <cellStyle name="Normal 14" xfId="35" xr:uid="{4EF91BAC-45CC-43BA-BDC2-A734F34BAD88}"/>
    <cellStyle name="Normal 2" xfId="1" xr:uid="{D656ED14-7284-4439-8D2E-D4A391FA113A}"/>
    <cellStyle name="Normal 2 18" xfId="22" xr:uid="{F40A7863-7E41-4F2A-809C-B36C99661953}"/>
    <cellStyle name="Normal 2 18 2" xfId="33" xr:uid="{CD2C58EB-7879-4BB7-B7A1-074510C46B11}"/>
    <cellStyle name="Normal 2 2" xfId="23" xr:uid="{B8EA4429-2B14-454C-96E9-B21061020DB2}"/>
    <cellStyle name="Normal 3" xfId="6" xr:uid="{61E3CD58-522F-4F36-8D81-CE6A125608C1}"/>
    <cellStyle name="Normal 35" xfId="27" xr:uid="{9F361871-C620-4D60-A3C0-49F40D48DE40}"/>
    <cellStyle name="Normal 4" xfId="8" xr:uid="{D5B294B8-7FA0-493D-A462-B8A442BB0897}"/>
    <cellStyle name="Normal 5" xfId="10" xr:uid="{70068F6A-E398-4BC5-A350-609D18EE8BC7}"/>
    <cellStyle name="Normal 6" xfId="11" xr:uid="{DDD9B5B3-C0A5-479D-AC57-A4AA2248525E}"/>
    <cellStyle name="Normal 6 2" xfId="16" xr:uid="{6A1C5F5B-68DC-491A-9EC0-F88AEE442F1F}"/>
    <cellStyle name="Normal 65" xfId="21" xr:uid="{A4B4DD75-1CE9-40AE-A4D1-7E707586BA4D}"/>
    <cellStyle name="Normal 65 2" xfId="34" xr:uid="{86D0BB77-23CA-4D94-9C5B-1B141D6A0090}"/>
    <cellStyle name="Normal 7" xfId="12" xr:uid="{953E57A9-DC19-494F-BA62-A983525F2F75}"/>
    <cellStyle name="Normal 8" xfId="13" xr:uid="{D2B734DD-DFC5-4237-92FD-91C89882A287}"/>
    <cellStyle name="Normal 9" xfId="14" xr:uid="{3F73FFF4-3AB4-4014-B6CD-DD99D19833F0}"/>
    <cellStyle name="Porcentaje 2" xfId="2" xr:uid="{DE8C7163-86DA-478A-B21B-0646CC63548B}"/>
    <cellStyle name="Porcentaje 3" xfId="7" xr:uid="{9634D669-121A-4E37-A2F1-2C1D325B2349}"/>
    <cellStyle name="Porcentaje 4" xfId="9" xr:uid="{A8F76677-6E03-48F6-9E05-819D6E907800}"/>
    <cellStyle name="Porcentaje 5" xfId="18" xr:uid="{F35C603A-B7B8-4B80-90A0-A20A9BDA68A0}"/>
    <cellStyle name="Porcentaje 6" xfId="24" xr:uid="{56F9AC9D-DA12-4C56-ACDD-126A6FAC0369}"/>
  </cellStyles>
  <dxfs count="0"/>
  <tableStyles count="0" defaultTableStyle="TableStyleMedium2" defaultPivotStyle="PivotStyleLight16"/>
  <colors>
    <mruColors>
      <color rgb="FFFFF8E5"/>
      <color rgb="FFFFFEFB"/>
      <color rgb="FFE5FDFF"/>
      <color rgb="FFE5F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g"/></Relationships>
</file>

<file path=xl/drawings/_rels/drawing12.xml.rels><?xml version="1.0" encoding="UTF-8" standalone="yes"?>
<Relationships xmlns="http://schemas.openxmlformats.org/package/2006/relationships"><Relationship Id="rId1" Type="http://schemas.openxmlformats.org/officeDocument/2006/relationships/image" Target="../media/image4.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g"/></Relationships>
</file>

<file path=xl/drawings/_rels/drawing4.xml.rels><?xml version="1.0" encoding="UTF-8" standalone="yes"?>
<Relationships xmlns="http://schemas.openxmlformats.org/package/2006/relationships"><Relationship Id="rId1" Type="http://schemas.openxmlformats.org/officeDocument/2006/relationships/image" Target="../media/image4.jpg"/></Relationships>
</file>

<file path=xl/drawings/_rels/drawing5.xml.rels><?xml version="1.0" encoding="UTF-8" standalone="yes"?>
<Relationships xmlns="http://schemas.openxmlformats.org/package/2006/relationships"><Relationship Id="rId1" Type="http://schemas.openxmlformats.org/officeDocument/2006/relationships/image" Target="../media/image4.jpg"/></Relationships>
</file>

<file path=xl/drawings/_rels/drawing6.xml.rels><?xml version="1.0" encoding="UTF-8" standalone="yes"?>
<Relationships xmlns="http://schemas.openxmlformats.org/package/2006/relationships"><Relationship Id="rId1" Type="http://schemas.openxmlformats.org/officeDocument/2006/relationships/image" Target="../media/image4.jpg"/></Relationships>
</file>

<file path=xl/drawings/_rels/drawing7.xml.rels><?xml version="1.0" encoding="UTF-8" standalone="yes"?>
<Relationships xmlns="http://schemas.openxmlformats.org/package/2006/relationships"><Relationship Id="rId1" Type="http://schemas.openxmlformats.org/officeDocument/2006/relationships/image" Target="../media/image4.jpg"/></Relationships>
</file>

<file path=xl/drawings/_rels/drawing8.xml.rels><?xml version="1.0" encoding="UTF-8" standalone="yes"?>
<Relationships xmlns="http://schemas.openxmlformats.org/package/2006/relationships"><Relationship Id="rId1" Type="http://schemas.openxmlformats.org/officeDocument/2006/relationships/image" Target="../media/image4.jpg"/></Relationships>
</file>

<file path=xl/drawings/_rels/drawing9.xml.rels><?xml version="1.0" encoding="UTF-8" standalone="yes"?>
<Relationships xmlns="http://schemas.openxmlformats.org/package/2006/relationships"><Relationship Id="rId1" Type="http://schemas.openxmlformats.org/officeDocument/2006/relationships/image" Target="../media/image4.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7744460" cy="10022205"/>
    <xdr:pic>
      <xdr:nvPicPr>
        <xdr:cNvPr id="2" name="Imagen 1">
          <a:extLst>
            <a:ext uri="{FF2B5EF4-FFF2-40B4-BE49-F238E27FC236}">
              <a16:creationId xmlns:a16="http://schemas.microsoft.com/office/drawing/2014/main" id="{339D6989-0DFC-4AF5-8215-1AB654D44F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744460" cy="10022205"/>
        </a:xfrm>
        <a:prstGeom prst="rect">
          <a:avLst/>
        </a:prstGeom>
      </xdr:spPr>
    </xdr:pic>
    <xdr:clientData/>
  </xdr:oneCellAnchor>
  <xdr:twoCellAnchor>
    <xdr:from>
      <xdr:col>2</xdr:col>
      <xdr:colOff>904875</xdr:colOff>
      <xdr:row>5</xdr:row>
      <xdr:rowOff>142868</xdr:rowOff>
    </xdr:from>
    <xdr:to>
      <xdr:col>4</xdr:col>
      <xdr:colOff>258445</xdr:colOff>
      <xdr:row>11</xdr:row>
      <xdr:rowOff>24758</xdr:rowOff>
    </xdr:to>
    <xdr:sp macro="" textlink="">
      <xdr:nvSpPr>
        <xdr:cNvPr id="3" name="Cuadro de texto 2">
          <a:extLst>
            <a:ext uri="{FF2B5EF4-FFF2-40B4-BE49-F238E27FC236}">
              <a16:creationId xmlns:a16="http://schemas.microsoft.com/office/drawing/2014/main" id="{924B87E0-4F0D-406F-AD04-B5CC012A334C}"/>
            </a:ext>
          </a:extLst>
        </xdr:cNvPr>
        <xdr:cNvSpPr txBox="1"/>
      </xdr:nvSpPr>
      <xdr:spPr>
        <a:xfrm>
          <a:off x="1666875" y="976306"/>
          <a:ext cx="5568633" cy="88201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r"/>
          <a:r>
            <a:rPr lang="es-CO" sz="2800" b="1" kern="100">
              <a:ln>
                <a:noFill/>
              </a:ln>
              <a:solidFill>
                <a:srgbClr val="FFFFFF"/>
              </a:solidFill>
              <a:effectLst/>
              <a:latin typeface="Pluto Regular"/>
              <a:ea typeface="Calibri" panose="020F0502020204030204" pitchFamily="34" charset="0"/>
              <a:cs typeface="Times New Roman" panose="02020603050405020304" pitchFamily="18" charset="0"/>
            </a:rPr>
            <a:t>Planes de Acción Institucionales</a:t>
          </a:r>
          <a:endParaRPr lang="es-CO" sz="12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xdr:col>
      <xdr:colOff>2762250</xdr:colOff>
      <xdr:row>9</xdr:row>
      <xdr:rowOff>47618</xdr:rowOff>
    </xdr:from>
    <xdr:to>
      <xdr:col>4</xdr:col>
      <xdr:colOff>93980</xdr:colOff>
      <xdr:row>14</xdr:row>
      <xdr:rowOff>5391</xdr:rowOff>
    </xdr:to>
    <xdr:sp macro="" textlink="">
      <xdr:nvSpPr>
        <xdr:cNvPr id="4" name="Cuadro de texto 2">
          <a:extLst>
            <a:ext uri="{FF2B5EF4-FFF2-40B4-BE49-F238E27FC236}">
              <a16:creationId xmlns:a16="http://schemas.microsoft.com/office/drawing/2014/main" id="{BEFEF957-3192-4A18-B8FF-BE360AD4EC70}"/>
            </a:ext>
          </a:extLst>
        </xdr:cNvPr>
        <xdr:cNvSpPr txBox="1"/>
      </xdr:nvSpPr>
      <xdr:spPr>
        <a:xfrm>
          <a:off x="3524250" y="1547806"/>
          <a:ext cx="3546793" cy="79121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r"/>
          <a:r>
            <a:rPr lang="es-ES_tradnl" sz="2600" b="1" kern="100">
              <a:ln>
                <a:noFill/>
              </a:ln>
              <a:solidFill>
                <a:srgbClr val="91D500"/>
              </a:solidFill>
              <a:effectLst/>
              <a:latin typeface="Pluto Regular"/>
              <a:ea typeface="Calibri" panose="020F0502020204030204" pitchFamily="34" charset="0"/>
              <a:cs typeface="Times New Roman" panose="02020603050405020304" pitchFamily="18" charset="0"/>
            </a:rPr>
            <a:t>Vigencia 2024</a:t>
          </a:r>
          <a:endParaRPr lang="es-CO" sz="12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122123</xdr:colOff>
      <xdr:row>0</xdr:row>
      <xdr:rowOff>0</xdr:rowOff>
    </xdr:from>
    <xdr:to>
      <xdr:col>0</xdr:col>
      <xdr:colOff>672418</xdr:colOff>
      <xdr:row>2</xdr:row>
      <xdr:rowOff>120340</xdr:rowOff>
    </xdr:to>
    <xdr:pic>
      <xdr:nvPicPr>
        <xdr:cNvPr id="2" name="Imagen 1">
          <a:extLst>
            <a:ext uri="{FF2B5EF4-FFF2-40B4-BE49-F238E27FC236}">
              <a16:creationId xmlns:a16="http://schemas.microsoft.com/office/drawing/2014/main" id="{B9F1BE77-E0E0-458C-8911-C0E738EA4A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123" y="0"/>
          <a:ext cx="550295" cy="50134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302596</xdr:colOff>
      <xdr:row>0</xdr:row>
      <xdr:rowOff>79399</xdr:rowOff>
    </xdr:from>
    <xdr:to>
      <xdr:col>0</xdr:col>
      <xdr:colOff>852891</xdr:colOff>
      <xdr:row>2</xdr:row>
      <xdr:rowOff>199739</xdr:rowOff>
    </xdr:to>
    <xdr:pic>
      <xdr:nvPicPr>
        <xdr:cNvPr id="2" name="Imagen 1">
          <a:extLst>
            <a:ext uri="{FF2B5EF4-FFF2-40B4-BE49-F238E27FC236}">
              <a16:creationId xmlns:a16="http://schemas.microsoft.com/office/drawing/2014/main" id="{251A30E0-BF30-4910-BEBF-9C09E7A5B8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2596" y="79399"/>
          <a:ext cx="550295" cy="50134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302596</xdr:colOff>
      <xdr:row>0</xdr:row>
      <xdr:rowOff>79399</xdr:rowOff>
    </xdr:from>
    <xdr:to>
      <xdr:col>0</xdr:col>
      <xdr:colOff>852891</xdr:colOff>
      <xdr:row>2</xdr:row>
      <xdr:rowOff>199739</xdr:rowOff>
    </xdr:to>
    <xdr:pic>
      <xdr:nvPicPr>
        <xdr:cNvPr id="2" name="Imagen 1">
          <a:extLst>
            <a:ext uri="{FF2B5EF4-FFF2-40B4-BE49-F238E27FC236}">
              <a16:creationId xmlns:a16="http://schemas.microsoft.com/office/drawing/2014/main" id="{1934539E-46FD-453B-B687-861876B918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2596" y="79399"/>
          <a:ext cx="550295" cy="5013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xdr:colOff>
      <xdr:row>0</xdr:row>
      <xdr:rowOff>0</xdr:rowOff>
    </xdr:from>
    <xdr:ext cx="415791" cy="381000"/>
    <xdr:pic>
      <xdr:nvPicPr>
        <xdr:cNvPr id="2" name="Imagen 1">
          <a:extLst>
            <a:ext uri="{FF2B5EF4-FFF2-40B4-BE49-F238E27FC236}">
              <a16:creationId xmlns:a16="http://schemas.microsoft.com/office/drawing/2014/main" id="{BBEBF043-00BB-449F-8BFC-4BAB559C62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415791" cy="3810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543945</xdr:colOff>
      <xdr:row>2</xdr:row>
      <xdr:rowOff>104775</xdr:rowOff>
    </xdr:to>
    <xdr:pic>
      <xdr:nvPicPr>
        <xdr:cNvPr id="2" name="Imagen 1">
          <a:extLst>
            <a:ext uri="{FF2B5EF4-FFF2-40B4-BE49-F238E27FC236}">
              <a16:creationId xmlns:a16="http://schemas.microsoft.com/office/drawing/2014/main" id="{A4F5CAFA-E0F4-4BEF-9D5A-1B1F16DA0A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43945" cy="4857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302596</xdr:colOff>
      <xdr:row>0</xdr:row>
      <xdr:rowOff>79399</xdr:rowOff>
    </xdr:from>
    <xdr:to>
      <xdr:col>0</xdr:col>
      <xdr:colOff>846541</xdr:colOff>
      <xdr:row>2</xdr:row>
      <xdr:rowOff>199739</xdr:rowOff>
    </xdr:to>
    <xdr:pic>
      <xdr:nvPicPr>
        <xdr:cNvPr id="2" name="Imagen 1">
          <a:extLst>
            <a:ext uri="{FF2B5EF4-FFF2-40B4-BE49-F238E27FC236}">
              <a16:creationId xmlns:a16="http://schemas.microsoft.com/office/drawing/2014/main" id="{8F381EA6-B9F7-415D-A636-5AB68C7249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2596" y="79399"/>
          <a:ext cx="543945" cy="5013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302596</xdr:colOff>
      <xdr:row>0</xdr:row>
      <xdr:rowOff>79399</xdr:rowOff>
    </xdr:from>
    <xdr:to>
      <xdr:col>0</xdr:col>
      <xdr:colOff>849716</xdr:colOff>
      <xdr:row>2</xdr:row>
      <xdr:rowOff>202914</xdr:rowOff>
    </xdr:to>
    <xdr:pic>
      <xdr:nvPicPr>
        <xdr:cNvPr id="2" name="Imagen 1">
          <a:extLst>
            <a:ext uri="{FF2B5EF4-FFF2-40B4-BE49-F238E27FC236}">
              <a16:creationId xmlns:a16="http://schemas.microsoft.com/office/drawing/2014/main" id="{155F565B-56DE-43D2-8271-EEDA32FB3A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2596" y="79399"/>
          <a:ext cx="547120" cy="50451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302596</xdr:colOff>
      <xdr:row>0</xdr:row>
      <xdr:rowOff>79399</xdr:rowOff>
    </xdr:from>
    <xdr:to>
      <xdr:col>0</xdr:col>
      <xdr:colOff>852891</xdr:colOff>
      <xdr:row>2</xdr:row>
      <xdr:rowOff>199739</xdr:rowOff>
    </xdr:to>
    <xdr:pic>
      <xdr:nvPicPr>
        <xdr:cNvPr id="2" name="Imagen 1">
          <a:extLst>
            <a:ext uri="{FF2B5EF4-FFF2-40B4-BE49-F238E27FC236}">
              <a16:creationId xmlns:a16="http://schemas.microsoft.com/office/drawing/2014/main" id="{956DB65C-4BC0-4B0B-BE79-333A801CD3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2596" y="79399"/>
          <a:ext cx="550295" cy="5013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302596</xdr:colOff>
      <xdr:row>0</xdr:row>
      <xdr:rowOff>79399</xdr:rowOff>
    </xdr:from>
    <xdr:to>
      <xdr:col>0</xdr:col>
      <xdr:colOff>852891</xdr:colOff>
      <xdr:row>2</xdr:row>
      <xdr:rowOff>199739</xdr:rowOff>
    </xdr:to>
    <xdr:pic>
      <xdr:nvPicPr>
        <xdr:cNvPr id="2" name="Imagen 1">
          <a:extLst>
            <a:ext uri="{FF2B5EF4-FFF2-40B4-BE49-F238E27FC236}">
              <a16:creationId xmlns:a16="http://schemas.microsoft.com/office/drawing/2014/main" id="{E60B7148-7236-4EC8-990F-0D5D0A1022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2596" y="79399"/>
          <a:ext cx="550295" cy="5013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302596</xdr:colOff>
      <xdr:row>0</xdr:row>
      <xdr:rowOff>79399</xdr:rowOff>
    </xdr:from>
    <xdr:to>
      <xdr:col>0</xdr:col>
      <xdr:colOff>852891</xdr:colOff>
      <xdr:row>2</xdr:row>
      <xdr:rowOff>199739</xdr:rowOff>
    </xdr:to>
    <xdr:pic>
      <xdr:nvPicPr>
        <xdr:cNvPr id="2" name="Imagen 1">
          <a:extLst>
            <a:ext uri="{FF2B5EF4-FFF2-40B4-BE49-F238E27FC236}">
              <a16:creationId xmlns:a16="http://schemas.microsoft.com/office/drawing/2014/main" id="{C24981F5-774F-46EC-B78F-4EACA1014A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2596" y="79399"/>
          <a:ext cx="550295" cy="50134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302596</xdr:colOff>
      <xdr:row>0</xdr:row>
      <xdr:rowOff>79399</xdr:rowOff>
    </xdr:from>
    <xdr:to>
      <xdr:col>0</xdr:col>
      <xdr:colOff>852891</xdr:colOff>
      <xdr:row>2</xdr:row>
      <xdr:rowOff>199739</xdr:rowOff>
    </xdr:to>
    <xdr:pic>
      <xdr:nvPicPr>
        <xdr:cNvPr id="2" name="Imagen 1">
          <a:extLst>
            <a:ext uri="{FF2B5EF4-FFF2-40B4-BE49-F238E27FC236}">
              <a16:creationId xmlns:a16="http://schemas.microsoft.com/office/drawing/2014/main" id="{BA622A40-EFEA-4923-A49E-313B3E1C4A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2596" y="79399"/>
          <a:ext cx="550295" cy="5013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nagovco-my.sharepoint.com/Users/jleon/Desktop/Contrataci&#243;n%20Bacukp_2020_06_05/Bases%20Datos/Contratos/Base%20de%20Datos%20Informes%20Contrataci&#243;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eruiz\Documents\FLUJOS%20DE%20CAJA%20A%202014\FLUJO%20DE%20CAJA%202014\FLUJO%20DE%20CAJA%202014%20ENERO%20-%201%203%20DE%20MARZO%2014%20actualizad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pl-tp-03-3016\COMPARTIDA%20OP\Users\VAIO\AppData\Roaming\Microsoft\Excel\formato%20para%20la%20programacion%20PPTO%202017EDGAR%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Base Contratación Nuevo"/>
      <sheetName val="Base Contratación"/>
      <sheetName val="Otrosíes"/>
      <sheetName val="Informe de Gestion"/>
      <sheetName val="Estado Detallado"/>
      <sheetName val="Estado Supervisores"/>
      <sheetName val="ESTADOS POR AÑO"/>
      <sheetName val="INFORME LIQUIDACIONES"/>
      <sheetName val="ContratosXVencer"/>
      <sheetName val="DINAMICAS DASHBOARD"/>
      <sheetName val="ContratosXVencer_1MES"/>
      <sheetName val=" DASHBOARD"/>
      <sheetName val="DINAMICAS ESTADO PROCESOS"/>
      <sheetName val="Estadistica_ESTADO POR AÑO"/>
      <sheetName val="Informe Actual. Sarlaft"/>
      <sheetName val="Dinamicas Informe"/>
      <sheetName val="Sub estado en liquidació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RUCTURA"/>
      <sheetName val="ACTUALIZADO"/>
      <sheetName val="FLUJO CRUZADO"/>
      <sheetName val="COMPARATIVO"/>
      <sheetName val="METAS-PRESUPUESTO"/>
      <sheetName val="METAS ACUMULADAS2014"/>
      <sheetName val="Metas Acum 2012"/>
      <sheetName val="Metas acu A 2013"/>
      <sheetName val="flujo 2013"/>
      <sheetName val="flujo 2012"/>
      <sheetName val="flujo 2011"/>
      <sheetName val="flujo -2010"/>
      <sheetName val="FCR 2010-2014"/>
      <sheetName val="consolidado fujos de caja"/>
      <sheetName val="CUANTAS X PAG 2014"/>
      <sheetName val="GASTOS DE abril 14"/>
      <sheetName val="ENE-2014 P"/>
      <sheetName val="FEB-2014P"/>
      <sheetName val="FCR 2010-2014 (2)"/>
      <sheetName val="FC proy vs real 2014"/>
      <sheetName val="Mar-14"/>
      <sheetName val="consolidado de Ingresos"/>
      <sheetName val="Ing marz14"/>
      <sheetName val="CxPMarz14"/>
      <sheetName val="gas marz 14"/>
      <sheetName val="Gastos totales"/>
      <sheetName val="PTO vig 2014."/>
      <sheetName val="PRES- GAST VIGENTE"/>
      <sheetName val="Gast compromi"/>
      <sheetName val="Gastos giros"/>
      <sheetName val="CDP"/>
      <sheetName val="REGISTROS"/>
      <sheetName val="CXP VIGENTE"/>
      <sheetName val="cxp total pagos"/>
      <sheetName val="Hoja4"/>
      <sheetName val="Hoja1"/>
      <sheetName val="Hoja2"/>
      <sheetName val="Hoja3"/>
    </sheetNames>
    <sheetDataSet>
      <sheetData sheetId="0">
        <row r="1">
          <cell r="D1">
            <v>41640</v>
          </cell>
          <cell r="E1">
            <v>41671</v>
          </cell>
          <cell r="F1">
            <v>41699</v>
          </cell>
          <cell r="G1">
            <v>41730</v>
          </cell>
          <cell r="H1">
            <v>41760</v>
          </cell>
          <cell r="I1">
            <v>41791</v>
          </cell>
          <cell r="J1">
            <v>41821</v>
          </cell>
          <cell r="K1">
            <v>41852</v>
          </cell>
          <cell r="L1">
            <v>41883</v>
          </cell>
          <cell r="M1">
            <v>41913</v>
          </cell>
          <cell r="N1">
            <v>41944</v>
          </cell>
          <cell r="O1">
            <v>41974</v>
          </cell>
        </row>
        <row r="2">
          <cell r="B2" t="str">
            <v xml:space="preserve"> FLUJO DE CAJA PROYECTADO - ESTRUCTURA 2014</v>
          </cell>
        </row>
        <row r="3">
          <cell r="B3" t="str">
            <v>(Millones de Pesos)</v>
          </cell>
        </row>
        <row r="4">
          <cell r="B4" t="str">
            <v xml:space="preserve">D E T A L L E </v>
          </cell>
          <cell r="C4" t="str">
            <v>TOTAL</v>
          </cell>
          <cell r="D4" t="str">
            <v xml:space="preserve">FLUJO  DE CAJA MENSUALIZADO </v>
          </cell>
        </row>
        <row r="5">
          <cell r="C5" t="str">
            <v>AÑO</v>
          </cell>
          <cell r="D5" t="str">
            <v>ENERO</v>
          </cell>
          <cell r="E5" t="str">
            <v>FEBRERO</v>
          </cell>
          <cell r="F5" t="str">
            <v>MARZO</v>
          </cell>
          <cell r="G5" t="str">
            <v>ABRIL</v>
          </cell>
          <cell r="H5" t="str">
            <v>MAYO</v>
          </cell>
          <cell r="I5" t="str">
            <v>JUNIO</v>
          </cell>
          <cell r="J5" t="str">
            <v>JULIO</v>
          </cell>
          <cell r="K5" t="str">
            <v>AGOSTO</v>
          </cell>
          <cell r="L5" t="str">
            <v>SEPTIEM</v>
          </cell>
          <cell r="M5" t="str">
            <v>OCTUBRE</v>
          </cell>
          <cell r="N5" t="str">
            <v>NOVIEM</v>
          </cell>
          <cell r="O5" t="str">
            <v>DICIEMBRE</v>
          </cell>
        </row>
        <row r="6">
          <cell r="B6" t="str">
            <v>A.   SALDO DISPONIBLE INICIAL</v>
          </cell>
          <cell r="C6">
            <v>1063000</v>
          </cell>
          <cell r="D6">
            <v>1063000</v>
          </cell>
          <cell r="E6">
            <v>1023889.3308328664</v>
          </cell>
          <cell r="F6">
            <v>1573508.0830355554</v>
          </cell>
          <cell r="G6">
            <v>1385984.8390496008</v>
          </cell>
          <cell r="H6">
            <v>1218697.6485996621</v>
          </cell>
          <cell r="I6">
            <v>1081112.0369218425</v>
          </cell>
          <cell r="J6">
            <v>978303.84632680123</v>
          </cell>
          <cell r="K6">
            <v>820648.01031157002</v>
          </cell>
          <cell r="L6">
            <v>725251.52858173789</v>
          </cell>
          <cell r="M6">
            <v>632304.27225947171</v>
          </cell>
          <cell r="N6">
            <v>545748.42147224792</v>
          </cell>
          <cell r="O6">
            <v>432250.18042491766</v>
          </cell>
        </row>
        <row r="8">
          <cell r="B8" t="str">
            <v xml:space="preserve">B.   INGRESOS VIGENCIA </v>
          </cell>
          <cell r="C8">
            <v>2975035.9906777414</v>
          </cell>
          <cell r="D8">
            <v>207761.2164269643</v>
          </cell>
          <cell r="E8">
            <v>903467.77152470301</v>
          </cell>
          <cell r="F8">
            <v>184991.69946159801</v>
          </cell>
          <cell r="G8">
            <v>189827.60568101954</v>
          </cell>
          <cell r="H8">
            <v>190299.74030662226</v>
          </cell>
          <cell r="I8">
            <v>171956.35878545069</v>
          </cell>
          <cell r="J8">
            <v>188453.4076944399</v>
          </cell>
          <cell r="K8">
            <v>187867.53721179877</v>
          </cell>
          <cell r="L8">
            <v>196491.08361524128</v>
          </cell>
          <cell r="M8">
            <v>190026.98569820286</v>
          </cell>
          <cell r="N8">
            <v>179175.2107471874</v>
          </cell>
          <cell r="O8">
            <v>184717.3735245135</v>
          </cell>
        </row>
        <row r="9">
          <cell r="B9" t="str">
            <v>Cartera Hipotecaria</v>
          </cell>
          <cell r="C9">
            <v>1002789</v>
          </cell>
          <cell r="D9">
            <v>93288</v>
          </cell>
          <cell r="E9">
            <v>151299</v>
          </cell>
          <cell r="F9">
            <v>80604</v>
          </cell>
          <cell r="G9">
            <v>81139</v>
          </cell>
          <cell r="H9">
            <v>79423</v>
          </cell>
          <cell r="I9">
            <v>66502</v>
          </cell>
          <cell r="J9">
            <v>81328</v>
          </cell>
          <cell r="K9">
            <v>74162</v>
          </cell>
          <cell r="L9">
            <v>76760</v>
          </cell>
          <cell r="M9">
            <v>76967</v>
          </cell>
          <cell r="N9">
            <v>67768</v>
          </cell>
          <cell r="O9">
            <v>73549</v>
          </cell>
        </row>
        <row r="10">
          <cell r="B10" t="str">
            <v xml:space="preserve">  Recaudo Tesorería</v>
          </cell>
          <cell r="C10">
            <v>858687</v>
          </cell>
          <cell r="D10">
            <v>72296</v>
          </cell>
          <cell r="E10">
            <v>69342</v>
          </cell>
          <cell r="F10">
            <v>72296</v>
          </cell>
          <cell r="G10">
            <v>69342</v>
          </cell>
          <cell r="H10">
            <v>75250</v>
          </cell>
          <cell r="I10">
            <v>63435</v>
          </cell>
          <cell r="J10">
            <v>78204</v>
          </cell>
          <cell r="K10">
            <v>69342</v>
          </cell>
          <cell r="L10">
            <v>75248</v>
          </cell>
          <cell r="M10">
            <v>75250</v>
          </cell>
          <cell r="N10">
            <v>66387</v>
          </cell>
          <cell r="O10">
            <v>72295</v>
          </cell>
        </row>
        <row r="11">
          <cell r="B11" t="str">
            <v xml:space="preserve">  Abono de Cesantías</v>
          </cell>
          <cell r="C11">
            <v>144102</v>
          </cell>
          <cell r="D11">
            <v>20992</v>
          </cell>
          <cell r="E11">
            <v>81957</v>
          </cell>
          <cell r="F11">
            <v>8308</v>
          </cell>
          <cell r="G11">
            <v>11797</v>
          </cell>
          <cell r="H11">
            <v>4173</v>
          </cell>
          <cell r="I11">
            <v>3067</v>
          </cell>
          <cell r="J11">
            <v>3124</v>
          </cell>
          <cell r="K11">
            <v>4820</v>
          </cell>
          <cell r="L11">
            <v>1512</v>
          </cell>
          <cell r="M11">
            <v>1717</v>
          </cell>
          <cell r="N11">
            <v>1381</v>
          </cell>
          <cell r="O11">
            <v>1254</v>
          </cell>
        </row>
        <row r="12">
          <cell r="B12" t="str">
            <v>Cartera Educativa</v>
          </cell>
          <cell r="C12">
            <v>9496.1862416069507</v>
          </cell>
          <cell r="D12">
            <v>657.13773363378834</v>
          </cell>
          <cell r="E12">
            <v>683.69259207379935</v>
          </cell>
          <cell r="F12">
            <v>705.64095019113972</v>
          </cell>
          <cell r="G12">
            <v>718.54258017077518</v>
          </cell>
          <cell r="H12">
            <v>739.59980462119142</v>
          </cell>
          <cell r="I12">
            <v>759.0180403541051</v>
          </cell>
          <cell r="J12">
            <v>782.69150092774578</v>
          </cell>
          <cell r="K12">
            <v>818.21556322468302</v>
          </cell>
          <cell r="L12">
            <v>853.86913180379054</v>
          </cell>
          <cell r="M12">
            <v>888.53097592605297</v>
          </cell>
          <cell r="N12">
            <v>925.10554215306161</v>
          </cell>
          <cell r="O12">
            <v>964.14182652682257</v>
          </cell>
        </row>
        <row r="13">
          <cell r="B13" t="str">
            <v>Aportes de Afiliados</v>
          </cell>
          <cell r="C13">
            <v>1488361</v>
          </cell>
          <cell r="D13">
            <v>81027</v>
          </cell>
          <cell r="E13">
            <v>712921</v>
          </cell>
          <cell r="F13">
            <v>70690</v>
          </cell>
          <cell r="G13">
            <v>70299</v>
          </cell>
          <cell r="H13">
            <v>69888</v>
          </cell>
          <cell r="I13">
            <v>66436</v>
          </cell>
          <cell r="J13">
            <v>67005</v>
          </cell>
          <cell r="K13">
            <v>69357</v>
          </cell>
          <cell r="L13">
            <v>69714</v>
          </cell>
          <cell r="M13">
            <v>70076</v>
          </cell>
          <cell r="N13">
            <v>70140</v>
          </cell>
          <cell r="O13">
            <v>70808</v>
          </cell>
        </row>
        <row r="14">
          <cell r="B14" t="str">
            <v>Ahorro Voluntario</v>
          </cell>
          <cell r="C14">
            <v>403525</v>
          </cell>
          <cell r="D14">
            <v>31209</v>
          </cell>
          <cell r="E14">
            <v>30037</v>
          </cell>
          <cell r="F14">
            <v>29883</v>
          </cell>
          <cell r="G14">
            <v>31749</v>
          </cell>
          <cell r="H14">
            <v>32635</v>
          </cell>
          <cell r="I14">
            <v>31541</v>
          </cell>
          <cell r="J14">
            <v>33468</v>
          </cell>
          <cell r="K14">
            <v>36416</v>
          </cell>
          <cell r="L14">
            <v>37386</v>
          </cell>
          <cell r="M14">
            <v>33378</v>
          </cell>
          <cell r="N14">
            <v>38394</v>
          </cell>
          <cell r="O14">
            <v>37429</v>
          </cell>
        </row>
        <row r="15">
          <cell r="B15" t="str">
            <v>Rendimientos Financieros</v>
          </cell>
          <cell r="C15">
            <v>55906</v>
          </cell>
          <cell r="D15">
            <v>469</v>
          </cell>
          <cell r="E15">
            <v>7395</v>
          </cell>
          <cell r="F15">
            <v>1955</v>
          </cell>
          <cell r="G15">
            <v>4745</v>
          </cell>
          <cell r="H15">
            <v>6413</v>
          </cell>
          <cell r="I15">
            <v>5492</v>
          </cell>
          <cell r="J15">
            <v>4617</v>
          </cell>
          <cell r="K15">
            <v>5834</v>
          </cell>
          <cell r="L15">
            <v>10468</v>
          </cell>
          <cell r="M15">
            <v>7378</v>
          </cell>
          <cell r="N15">
            <v>577</v>
          </cell>
          <cell r="O15">
            <v>563</v>
          </cell>
        </row>
        <row r="16">
          <cell r="B16" t="str">
            <v>Recaudo Intereses Credito Constuctor</v>
          </cell>
          <cell r="C16">
            <v>6643.1791046550998</v>
          </cell>
          <cell r="D16">
            <v>553.59825872125793</v>
          </cell>
          <cell r="E16">
            <v>553.59825872125793</v>
          </cell>
          <cell r="F16">
            <v>553.59825872125793</v>
          </cell>
          <cell r="G16">
            <v>553.59825872125793</v>
          </cell>
          <cell r="H16">
            <v>553.59825872125793</v>
          </cell>
          <cell r="I16">
            <v>553.59825872125793</v>
          </cell>
          <cell r="J16">
            <v>553.59825872125793</v>
          </cell>
          <cell r="K16">
            <v>553.59825872125793</v>
          </cell>
          <cell r="L16">
            <v>553.59825872125793</v>
          </cell>
          <cell r="M16">
            <v>553.59825872125793</v>
          </cell>
          <cell r="N16">
            <v>553.59825872125793</v>
          </cell>
          <cell r="O16">
            <v>553.59825872125793</v>
          </cell>
        </row>
        <row r="17">
          <cell r="B17" t="str">
            <v xml:space="preserve">  Comisión Recaudo Seguros a Terceros</v>
          </cell>
          <cell r="C17">
            <v>7029.6253314791611</v>
          </cell>
          <cell r="D17">
            <v>450.31376760922285</v>
          </cell>
          <cell r="E17">
            <v>471.31400690786319</v>
          </cell>
          <cell r="F17">
            <v>493.29358568559957</v>
          </cell>
          <cell r="G17">
            <v>516.29817512749207</v>
          </cell>
          <cell r="H17">
            <v>540.3755762797872</v>
          </cell>
          <cell r="I17">
            <v>565.57581937531677</v>
          </cell>
          <cell r="J17">
            <v>591.95126779090504</v>
          </cell>
          <cell r="K17">
            <v>619.5567268527966</v>
          </cell>
          <cell r="L17">
            <v>648.44955771619084</v>
          </cell>
          <cell r="M17">
            <v>678.68979655551209</v>
          </cell>
          <cell r="N17">
            <v>710.34027931308026</v>
          </cell>
          <cell r="O17">
            <v>743.46677226539623</v>
          </cell>
        </row>
        <row r="18">
          <cell r="B18" t="str">
            <v xml:space="preserve">  Arrendamiento activos fijos</v>
          </cell>
          <cell r="C18">
            <v>966</v>
          </cell>
          <cell r="D18">
            <v>80.5</v>
          </cell>
          <cell r="E18">
            <v>80.5</v>
          </cell>
          <cell r="F18">
            <v>80.5</v>
          </cell>
          <cell r="G18">
            <v>80.5</v>
          </cell>
          <cell r="H18">
            <v>80.5</v>
          </cell>
          <cell r="I18">
            <v>80.5</v>
          </cell>
          <cell r="J18">
            <v>80.5</v>
          </cell>
          <cell r="K18">
            <v>80.5</v>
          </cell>
          <cell r="L18">
            <v>80.5</v>
          </cell>
          <cell r="M18">
            <v>80.5</v>
          </cell>
          <cell r="N18">
            <v>80.5</v>
          </cell>
          <cell r="O18">
            <v>80.5</v>
          </cell>
        </row>
        <row r="19">
          <cell r="B19" t="str">
            <v xml:space="preserve">  Venta de Activos</v>
          </cell>
          <cell r="C19">
            <v>320</v>
          </cell>
          <cell r="D19">
            <v>26.666667</v>
          </cell>
          <cell r="E19">
            <v>26.666667</v>
          </cell>
          <cell r="F19">
            <v>26.666667</v>
          </cell>
          <cell r="G19">
            <v>26.666667</v>
          </cell>
          <cell r="H19">
            <v>26.666667</v>
          </cell>
          <cell r="I19">
            <v>26.666667</v>
          </cell>
          <cell r="J19">
            <v>26.666667</v>
          </cell>
          <cell r="K19">
            <v>26.666663</v>
          </cell>
          <cell r="L19">
            <v>26.666667</v>
          </cell>
          <cell r="M19">
            <v>26.666667</v>
          </cell>
          <cell r="N19">
            <v>26.666667</v>
          </cell>
          <cell r="O19">
            <v>26.666667</v>
          </cell>
        </row>
        <row r="20">
          <cell r="B20" t="str">
            <v>Otros Ingresos</v>
          </cell>
          <cell r="C20">
            <v>54702.042335992264</v>
          </cell>
          <cell r="D20">
            <v>4485.6522694837404</v>
          </cell>
          <cell r="E20">
            <v>4575.1962531859899</v>
          </cell>
          <cell r="F20">
            <v>4602.4808588616288</v>
          </cell>
          <cell r="G20">
            <v>4618.9581480197194</v>
          </cell>
          <cell r="H20">
            <v>4530.961923118226</v>
          </cell>
          <cell r="I20">
            <v>4546.5241647060557</v>
          </cell>
          <cell r="J20">
            <v>4491.5214088990442</v>
          </cell>
          <cell r="K20">
            <v>4510.9129536681276</v>
          </cell>
          <cell r="L20">
            <v>4545.855178373442</v>
          </cell>
          <cell r="M20">
            <v>4570.3449896167958</v>
          </cell>
          <cell r="N20">
            <v>4597.14882024088</v>
          </cell>
          <cell r="O20">
            <v>4626.4853678186128</v>
          </cell>
        </row>
        <row r="21">
          <cell r="B21" t="str">
            <v xml:space="preserve">  Reintegro de Crédito Educativo</v>
          </cell>
          <cell r="C21">
            <v>180</v>
          </cell>
          <cell r="D21">
            <v>15</v>
          </cell>
          <cell r="E21">
            <v>15</v>
          </cell>
          <cell r="F21">
            <v>15</v>
          </cell>
          <cell r="G21">
            <v>15</v>
          </cell>
          <cell r="H21">
            <v>15</v>
          </cell>
          <cell r="I21">
            <v>15</v>
          </cell>
          <cell r="J21">
            <v>15</v>
          </cell>
          <cell r="K21">
            <v>15</v>
          </cell>
          <cell r="L21">
            <v>15</v>
          </cell>
          <cell r="M21">
            <v>15</v>
          </cell>
          <cell r="N21">
            <v>15</v>
          </cell>
          <cell r="O21">
            <v>15</v>
          </cell>
        </row>
        <row r="22">
          <cell r="B22" t="str">
            <v xml:space="preserve">  Reintegros Cartera Hipotecaria</v>
          </cell>
          <cell r="C22">
            <v>19436.328139191348</v>
          </cell>
          <cell r="D22">
            <v>1623.5598119204606</v>
          </cell>
          <cell r="E22">
            <v>1629.545415728179</v>
          </cell>
          <cell r="F22">
            <v>1596.1477909606128</v>
          </cell>
          <cell r="G22">
            <v>1604.5106591945405</v>
          </cell>
          <cell r="H22">
            <v>1559.1168240092252</v>
          </cell>
          <cell r="I22">
            <v>1577.5140887691748</v>
          </cell>
          <cell r="J22">
            <v>1603.0943368870578</v>
          </cell>
          <cell r="K22">
            <v>1617.2290183335974</v>
          </cell>
          <cell r="L22">
            <v>1629.7821009768813</v>
          </cell>
          <cell r="M22">
            <v>1646.4495240203557</v>
          </cell>
          <cell r="N22">
            <v>1664.6987309672643</v>
          </cell>
          <cell r="O22">
            <v>1684.6798374239991</v>
          </cell>
        </row>
        <row r="23">
          <cell r="B23" t="str">
            <v xml:space="preserve">  Reintegros Aportes de Cesantías</v>
          </cell>
          <cell r="C23">
            <v>31660.484491038384</v>
          </cell>
          <cell r="D23">
            <v>2579.7355354677056</v>
          </cell>
          <cell r="E23">
            <v>2645.6483339943884</v>
          </cell>
          <cell r="F23">
            <v>2690.9289233166965</v>
          </cell>
          <cell r="G23">
            <v>2682.6677893001429</v>
          </cell>
          <cell r="H23">
            <v>2683.947376957743</v>
          </cell>
          <cell r="I23">
            <v>2667.6832307702471</v>
          </cell>
          <cell r="J23">
            <v>2605.5631870206298</v>
          </cell>
          <cell r="K23">
            <v>2606.9887327105089</v>
          </cell>
          <cell r="L23">
            <v>2619.9807488562392</v>
          </cell>
          <cell r="M23">
            <v>2622.7118703047036</v>
          </cell>
          <cell r="N23">
            <v>2625.6903072145151</v>
          </cell>
          <cell r="O23">
            <v>2628.93845512486</v>
          </cell>
        </row>
        <row r="24">
          <cell r="B24" t="str">
            <v xml:space="preserve">  Otros Ingresos - código 19 </v>
          </cell>
          <cell r="C24">
            <v>3425.2297057625337</v>
          </cell>
          <cell r="D24">
            <v>267.35692209557419</v>
          </cell>
          <cell r="E24">
            <v>285.00250346342295</v>
          </cell>
          <cell r="F24">
            <v>300.40414458431991</v>
          </cell>
          <cell r="G24">
            <v>316.77969952503582</v>
          </cell>
          <cell r="H24">
            <v>272.89772215125737</v>
          </cell>
          <cell r="I24">
            <v>286.32684516663352</v>
          </cell>
          <cell r="J24">
            <v>267.86388499135711</v>
          </cell>
          <cell r="K24">
            <v>271.69520262402119</v>
          </cell>
          <cell r="L24">
            <v>281.09232854032177</v>
          </cell>
          <cell r="M24">
            <v>286.18359529173591</v>
          </cell>
          <cell r="N24">
            <v>291.7597820591007</v>
          </cell>
          <cell r="O24">
            <v>297.86707526975329</v>
          </cell>
        </row>
        <row r="25">
          <cell r="B25" t="str">
            <v>C.   EGRESOS VIGENCIA</v>
          </cell>
          <cell r="C25">
            <v>3559345.7375638322</v>
          </cell>
          <cell r="D25">
            <v>230912.67403397307</v>
          </cell>
          <cell r="E25">
            <v>338882.25534772628</v>
          </cell>
          <cell r="F25">
            <v>361221.28786975308</v>
          </cell>
          <cell r="G25">
            <v>346252.7935537328</v>
          </cell>
          <cell r="H25">
            <v>317936.43926110264</v>
          </cell>
          <cell r="I25">
            <v>264409.07900521671</v>
          </cell>
          <cell r="J25">
            <v>337465.70976178284</v>
          </cell>
          <cell r="K25">
            <v>271820.98418993189</v>
          </cell>
          <cell r="L25">
            <v>277880.18943299475</v>
          </cell>
          <cell r="M25">
            <v>264516.70194181596</v>
          </cell>
          <cell r="N25">
            <v>280325.53805761639</v>
          </cell>
          <cell r="O25">
            <v>267722.08510818583</v>
          </cell>
        </row>
        <row r="26">
          <cell r="A26">
            <v>14.1</v>
          </cell>
          <cell r="B26" t="str">
            <v>Gastos Operacionales y no Operacionales</v>
          </cell>
          <cell r="C26">
            <v>212234.88940276648</v>
          </cell>
          <cell r="D26">
            <v>32066.151375000001</v>
          </cell>
          <cell r="E26">
            <v>20496.1281610449</v>
          </cell>
          <cell r="F26">
            <v>19247.177414020411</v>
          </cell>
          <cell r="G26">
            <v>8314.7111104558699</v>
          </cell>
          <cell r="H26">
            <v>13739.102868963497</v>
          </cell>
          <cell r="I26">
            <v>10809.509804888738</v>
          </cell>
          <cell r="J26">
            <v>19036.450680077774</v>
          </cell>
          <cell r="K26">
            <v>12473.948783205436</v>
          </cell>
          <cell r="L26">
            <v>22955.364541172868</v>
          </cell>
          <cell r="M26">
            <v>784.80607131716101</v>
          </cell>
          <cell r="N26">
            <v>30353.894020314277</v>
          </cell>
          <cell r="O26">
            <v>21957.644572305537</v>
          </cell>
        </row>
        <row r="27">
          <cell r="B27" t="str">
            <v xml:space="preserve">Cesantías </v>
          </cell>
          <cell r="C27">
            <v>1236295</v>
          </cell>
          <cell r="D27">
            <v>78810</v>
          </cell>
          <cell r="E27">
            <v>167670</v>
          </cell>
          <cell r="F27">
            <v>132395</v>
          </cell>
          <cell r="G27">
            <v>151219</v>
          </cell>
          <cell r="H27">
            <v>112561</v>
          </cell>
          <cell r="I27">
            <v>87824</v>
          </cell>
          <cell r="J27">
            <v>119411</v>
          </cell>
          <cell r="K27">
            <v>79786</v>
          </cell>
          <cell r="L27">
            <v>74419</v>
          </cell>
          <cell r="M27">
            <v>79203</v>
          </cell>
          <cell r="N27">
            <v>75914</v>
          </cell>
          <cell r="O27">
            <v>77083</v>
          </cell>
        </row>
        <row r="28">
          <cell r="B28" t="str">
            <v xml:space="preserve">  Parciales</v>
          </cell>
          <cell r="C28">
            <v>887951</v>
          </cell>
          <cell r="D28">
            <v>53777</v>
          </cell>
          <cell r="E28">
            <v>139354</v>
          </cell>
          <cell r="F28">
            <v>103003</v>
          </cell>
          <cell r="G28">
            <v>111558</v>
          </cell>
          <cell r="H28">
            <v>80426</v>
          </cell>
          <cell r="I28">
            <v>62111</v>
          </cell>
          <cell r="J28">
            <v>83768</v>
          </cell>
          <cell r="K28">
            <v>52373</v>
          </cell>
          <cell r="L28">
            <v>48730</v>
          </cell>
          <cell r="M28">
            <v>52527</v>
          </cell>
          <cell r="N28">
            <v>49692</v>
          </cell>
          <cell r="O28">
            <v>50632</v>
          </cell>
        </row>
        <row r="29">
          <cell r="B29" t="str">
            <v xml:space="preserve">  Definitivas</v>
          </cell>
          <cell r="C29">
            <v>348344</v>
          </cell>
          <cell r="D29">
            <v>25033</v>
          </cell>
          <cell r="E29">
            <v>28316</v>
          </cell>
          <cell r="F29">
            <v>29392</v>
          </cell>
          <cell r="G29">
            <v>39661</v>
          </cell>
          <cell r="H29">
            <v>32135</v>
          </cell>
          <cell r="I29">
            <v>25713</v>
          </cell>
          <cell r="J29">
            <v>35643</v>
          </cell>
          <cell r="K29">
            <v>27413</v>
          </cell>
          <cell r="L29">
            <v>25689</v>
          </cell>
          <cell r="M29">
            <v>26676</v>
          </cell>
          <cell r="N29">
            <v>26222</v>
          </cell>
          <cell r="O29">
            <v>26451</v>
          </cell>
        </row>
        <row r="30">
          <cell r="B30" t="str">
            <v>Ahorro Voluntario</v>
          </cell>
          <cell r="C30">
            <v>342506</v>
          </cell>
          <cell r="D30">
            <v>25405</v>
          </cell>
          <cell r="E30">
            <v>24935</v>
          </cell>
          <cell r="F30">
            <v>24492</v>
          </cell>
          <cell r="G30">
            <v>28226</v>
          </cell>
          <cell r="H30">
            <v>27586</v>
          </cell>
          <cell r="I30">
            <v>26394</v>
          </cell>
          <cell r="J30">
            <v>29901</v>
          </cell>
          <cell r="K30">
            <v>29668</v>
          </cell>
          <cell r="L30">
            <v>30374</v>
          </cell>
          <cell r="M30">
            <v>31096</v>
          </cell>
          <cell r="N30">
            <v>31836</v>
          </cell>
          <cell r="O30">
            <v>32593</v>
          </cell>
        </row>
        <row r="31">
          <cell r="B31" t="str">
            <v xml:space="preserve">Crédito </v>
          </cell>
          <cell r="C31">
            <v>1571927.0000002533</v>
          </cell>
          <cell r="D31">
            <v>84341.256598118416</v>
          </cell>
          <cell r="E31">
            <v>115490.86112582669</v>
          </cell>
          <cell r="F31">
            <v>101897.18896432148</v>
          </cell>
          <cell r="G31">
            <v>148202.81638242232</v>
          </cell>
          <cell r="H31">
            <v>153760.07033128449</v>
          </cell>
          <cell r="I31">
            <v>129091.3031394733</v>
          </cell>
          <cell r="J31">
            <v>158826.99302085041</v>
          </cell>
          <cell r="K31">
            <v>139602.76934587181</v>
          </cell>
          <cell r="L31">
            <v>139841.55883096723</v>
          </cell>
          <cell r="M31">
            <v>143142.62980964413</v>
          </cell>
          <cell r="N31">
            <v>131931.37797644746</v>
          </cell>
          <cell r="O31">
            <v>125798.1744750256</v>
          </cell>
        </row>
        <row r="32">
          <cell r="A32">
            <v>1</v>
          </cell>
          <cell r="B32" t="str">
            <v xml:space="preserve">  Hipotecario</v>
          </cell>
          <cell r="C32">
            <v>1400000</v>
          </cell>
          <cell r="D32">
            <v>82649</v>
          </cell>
          <cell r="E32">
            <v>114040</v>
          </cell>
          <cell r="F32">
            <v>85693</v>
          </cell>
          <cell r="G32">
            <v>132002</v>
          </cell>
          <cell r="H32">
            <v>137279</v>
          </cell>
          <cell r="I32">
            <v>111566</v>
          </cell>
          <cell r="J32">
            <v>140990</v>
          </cell>
          <cell r="K32">
            <v>123186</v>
          </cell>
          <cell r="L32">
            <v>123601</v>
          </cell>
          <cell r="M32">
            <v>126912</v>
          </cell>
          <cell r="N32">
            <v>114973</v>
          </cell>
          <cell r="O32">
            <v>107109</v>
          </cell>
        </row>
        <row r="33">
          <cell r="B33" t="str">
            <v xml:space="preserve">  Educativo</v>
          </cell>
          <cell r="C33">
            <v>18927.000000311396</v>
          </cell>
          <cell r="D33">
            <v>1539.6381650359992</v>
          </cell>
          <cell r="E33">
            <v>1157.8598519591203</v>
          </cell>
          <cell r="F33">
            <v>1039.0297403942068</v>
          </cell>
          <cell r="G33">
            <v>976.85981045163305</v>
          </cell>
          <cell r="H33">
            <v>1208.2577100546462</v>
          </cell>
          <cell r="I33">
            <v>2181.6716374561615</v>
          </cell>
          <cell r="J33">
            <v>2574.0707532746105</v>
          </cell>
          <cell r="K33">
            <v>1182.3982978673037</v>
          </cell>
          <cell r="L33">
            <v>1001.4476800146664</v>
          </cell>
          <cell r="M33">
            <v>937.71519057747355</v>
          </cell>
          <cell r="N33">
            <v>1741.0766779163337</v>
          </cell>
          <cell r="O33">
            <v>3386.974485309242</v>
          </cell>
        </row>
        <row r="34">
          <cell r="A34">
            <v>2</v>
          </cell>
          <cell r="B34" t="str">
            <v xml:space="preserve">  Legalización de Créditos</v>
          </cell>
          <cell r="C34">
            <v>2999.9999999419865</v>
          </cell>
          <cell r="D34">
            <v>152.61843308241339</v>
          </cell>
          <cell r="E34">
            <v>293.00127386757498</v>
          </cell>
          <cell r="F34">
            <v>165.15922392727933</v>
          </cell>
          <cell r="G34">
            <v>223.95657197068974</v>
          </cell>
          <cell r="H34">
            <v>272.81262122986396</v>
          </cell>
          <cell r="I34">
            <v>343.63150201712949</v>
          </cell>
          <cell r="J34">
            <v>262.92226757580823</v>
          </cell>
          <cell r="K34">
            <v>234.37104800452369</v>
          </cell>
          <cell r="L34">
            <v>239.11115095255386</v>
          </cell>
          <cell r="M34">
            <v>292.91461906668434</v>
          </cell>
          <cell r="N34">
            <v>217.30129853110904</v>
          </cell>
          <cell r="O34">
            <v>302.19998971635636</v>
          </cell>
        </row>
        <row r="35">
          <cell r="A35">
            <v>3</v>
          </cell>
          <cell r="B35" t="str">
            <v xml:space="preserve">  Credito Constructor</v>
          </cell>
          <cell r="C35">
            <v>150000</v>
          </cell>
          <cell r="D35">
            <v>0</v>
          </cell>
          <cell r="E35">
            <v>0</v>
          </cell>
          <cell r="F35">
            <v>15000</v>
          </cell>
          <cell r="G35">
            <v>15000</v>
          </cell>
          <cell r="H35">
            <v>15000</v>
          </cell>
          <cell r="I35">
            <v>15000</v>
          </cell>
          <cell r="J35">
            <v>15000</v>
          </cell>
          <cell r="K35">
            <v>15000</v>
          </cell>
          <cell r="L35">
            <v>15000</v>
          </cell>
          <cell r="M35">
            <v>15000</v>
          </cell>
          <cell r="N35">
            <v>15000</v>
          </cell>
          <cell r="O35">
            <v>15000</v>
          </cell>
        </row>
        <row r="36">
          <cell r="B36" t="str">
            <v>Construcciones y Mejoras</v>
          </cell>
          <cell r="C36">
            <v>5352.75</v>
          </cell>
          <cell r="D36">
            <v>446.0625</v>
          </cell>
          <cell r="E36">
            <v>446.0625</v>
          </cell>
          <cell r="F36">
            <v>446.0625</v>
          </cell>
          <cell r="G36">
            <v>446.0625</v>
          </cell>
          <cell r="H36">
            <v>446.0625</v>
          </cell>
          <cell r="I36">
            <v>446.0625</v>
          </cell>
          <cell r="J36">
            <v>446.0625</v>
          </cell>
          <cell r="K36">
            <v>446.0625</v>
          </cell>
          <cell r="L36">
            <v>446.0625</v>
          </cell>
          <cell r="M36">
            <v>446.0625</v>
          </cell>
          <cell r="N36">
            <v>446.0625</v>
          </cell>
          <cell r="O36">
            <v>446.0625</v>
          </cell>
        </row>
        <row r="37">
          <cell r="B37" t="str">
            <v xml:space="preserve">  Construcción edificio sede</v>
          </cell>
          <cell r="C37">
            <v>0</v>
          </cell>
          <cell r="D37">
            <v>0</v>
          </cell>
          <cell r="E37">
            <v>0</v>
          </cell>
          <cell r="F37">
            <v>0</v>
          </cell>
          <cell r="G37">
            <v>0</v>
          </cell>
          <cell r="H37">
            <v>0</v>
          </cell>
          <cell r="I37">
            <v>0</v>
          </cell>
          <cell r="J37">
            <v>0</v>
          </cell>
          <cell r="K37">
            <v>0</v>
          </cell>
          <cell r="L37">
            <v>0</v>
          </cell>
          <cell r="M37">
            <v>0</v>
          </cell>
          <cell r="N37">
            <v>0</v>
          </cell>
          <cell r="O37">
            <v>0</v>
          </cell>
        </row>
        <row r="38">
          <cell r="B38" t="str">
            <v xml:space="preserve">  Adecuaciones y mejoras</v>
          </cell>
          <cell r="C38">
            <v>5352.75</v>
          </cell>
          <cell r="D38">
            <v>446.0625</v>
          </cell>
          <cell r="E38">
            <v>446.0625</v>
          </cell>
          <cell r="F38">
            <v>446.0625</v>
          </cell>
          <cell r="G38">
            <v>446.0625</v>
          </cell>
          <cell r="H38">
            <v>446.0625</v>
          </cell>
          <cell r="I38">
            <v>446.0625</v>
          </cell>
          <cell r="J38">
            <v>446.0625</v>
          </cell>
          <cell r="K38">
            <v>446.0625</v>
          </cell>
          <cell r="L38">
            <v>446.0625</v>
          </cell>
          <cell r="M38">
            <v>446.0625</v>
          </cell>
          <cell r="N38">
            <v>446.0625</v>
          </cell>
          <cell r="O38">
            <v>446.0625</v>
          </cell>
        </row>
        <row r="39">
          <cell r="B39" t="str">
            <v>Proyectos de Tecnología</v>
          </cell>
          <cell r="C39">
            <v>118130.44273025572</v>
          </cell>
          <cell r="D39">
            <v>9844.2035608546485</v>
          </cell>
          <cell r="E39">
            <v>9844.2035608546485</v>
          </cell>
          <cell r="F39">
            <v>9844.2035608546485</v>
          </cell>
          <cell r="G39">
            <v>9844.2035608546485</v>
          </cell>
          <cell r="H39">
            <v>9844.2035608546485</v>
          </cell>
          <cell r="I39">
            <v>9844.2035608546485</v>
          </cell>
          <cell r="J39">
            <v>9844.2035608546485</v>
          </cell>
          <cell r="K39">
            <v>9844.2035608546485</v>
          </cell>
          <cell r="L39">
            <v>9844.2035608546485</v>
          </cell>
          <cell r="M39">
            <v>9844.2035608546485</v>
          </cell>
          <cell r="N39">
            <v>9844.2035608546485</v>
          </cell>
          <cell r="O39">
            <v>9844.2035608546485</v>
          </cell>
        </row>
        <row r="40">
          <cell r="B40" t="str">
            <v xml:space="preserve">  Inversiones tecnológicas</v>
          </cell>
          <cell r="C40">
            <v>25951.188893791525</v>
          </cell>
          <cell r="D40">
            <v>2162.5990744826277</v>
          </cell>
          <cell r="E40">
            <v>2162.5990744826277</v>
          </cell>
          <cell r="F40">
            <v>2162.5990744826277</v>
          </cell>
          <cell r="G40">
            <v>2162.5990744826277</v>
          </cell>
          <cell r="H40">
            <v>2162.5990744826277</v>
          </cell>
          <cell r="I40">
            <v>2162.5990744826277</v>
          </cell>
          <cell r="J40">
            <v>2162.5990744826277</v>
          </cell>
          <cell r="K40">
            <v>2162.5990744826277</v>
          </cell>
          <cell r="L40">
            <v>2162.5990744826277</v>
          </cell>
          <cell r="M40">
            <v>2162.5990744826277</v>
          </cell>
          <cell r="N40">
            <v>2162.5990744826277</v>
          </cell>
          <cell r="O40">
            <v>2162.5990744826277</v>
          </cell>
        </row>
        <row r="41">
          <cell r="B41" t="str">
            <v xml:space="preserve">  Soporte y operación</v>
          </cell>
          <cell r="C41">
            <v>92179.253836464195</v>
          </cell>
          <cell r="D41">
            <v>7681.6044863720208</v>
          </cell>
          <cell r="E41">
            <v>7681.6044863720208</v>
          </cell>
          <cell r="F41">
            <v>7681.6044863720208</v>
          </cell>
          <cell r="G41">
            <v>7681.6044863720208</v>
          </cell>
          <cell r="H41">
            <v>7681.6044863720208</v>
          </cell>
          <cell r="I41">
            <v>7681.6044863720208</v>
          </cell>
          <cell r="J41">
            <v>7681.6044863720208</v>
          </cell>
          <cell r="K41">
            <v>7681.6044863720208</v>
          </cell>
          <cell r="L41">
            <v>7681.6044863720208</v>
          </cell>
          <cell r="M41">
            <v>7681.6044863720208</v>
          </cell>
          <cell r="N41">
            <v>7681.6044863720208</v>
          </cell>
          <cell r="O41">
            <v>7681.6044863720208</v>
          </cell>
        </row>
        <row r="42">
          <cell r="B42" t="str">
            <v>Seguros a deudores</v>
          </cell>
          <cell r="C42">
            <v>72899.655430556493</v>
          </cell>
          <cell r="D42">
            <v>0</v>
          </cell>
          <cell r="E42">
            <v>0</v>
          </cell>
          <cell r="F42">
            <v>72899.655430556493</v>
          </cell>
          <cell r="G42">
            <v>0</v>
          </cell>
          <cell r="H42">
            <v>0</v>
          </cell>
          <cell r="I42">
            <v>0</v>
          </cell>
          <cell r="J42">
            <v>0</v>
          </cell>
          <cell r="K42">
            <v>0</v>
          </cell>
          <cell r="L42">
            <v>0</v>
          </cell>
          <cell r="M42">
            <v>0</v>
          </cell>
          <cell r="N42">
            <v>0</v>
          </cell>
          <cell r="O42">
            <v>0</v>
          </cell>
        </row>
        <row r="43">
          <cell r="B43" t="str">
            <v>Otros Gastos</v>
          </cell>
          <cell r="C43">
            <v>12424.999992000005</v>
          </cell>
          <cell r="D43">
            <v>1035.4166660000001</v>
          </cell>
          <cell r="E43">
            <v>1035.4166660000001</v>
          </cell>
          <cell r="F43">
            <v>1035.4166660000001</v>
          </cell>
          <cell r="G43">
            <v>1035.4166660000001</v>
          </cell>
          <cell r="H43">
            <v>1035.4166660000001</v>
          </cell>
          <cell r="I43">
            <v>1035.4166660000001</v>
          </cell>
          <cell r="J43">
            <v>1035.4166660000001</v>
          </cell>
          <cell r="K43">
            <v>1035.4166660000001</v>
          </cell>
          <cell r="L43">
            <v>1035.4166660000001</v>
          </cell>
          <cell r="M43">
            <v>1035.4166660000001</v>
          </cell>
          <cell r="N43">
            <v>1035.4166660000001</v>
          </cell>
          <cell r="O43">
            <v>1035.4166660000001</v>
          </cell>
        </row>
        <row r="44">
          <cell r="B44" t="str">
            <v xml:space="preserve">  Reintegro de Créditos Hipotecario </v>
          </cell>
          <cell r="C44">
            <v>9891.9999960000041</v>
          </cell>
          <cell r="D44">
            <v>824.33333300000004</v>
          </cell>
          <cell r="E44">
            <v>824.33333300000004</v>
          </cell>
          <cell r="F44">
            <v>824.33333300000004</v>
          </cell>
          <cell r="G44">
            <v>824.33333300000004</v>
          </cell>
          <cell r="H44">
            <v>824.33333300000004</v>
          </cell>
          <cell r="I44">
            <v>824.33333300000004</v>
          </cell>
          <cell r="J44">
            <v>824.33333300000004</v>
          </cell>
          <cell r="K44">
            <v>824.33333300000004</v>
          </cell>
          <cell r="L44">
            <v>824.33333300000004</v>
          </cell>
          <cell r="M44">
            <v>824.33333300000004</v>
          </cell>
          <cell r="N44">
            <v>824.33333300000004</v>
          </cell>
          <cell r="O44">
            <v>824.33333300000004</v>
          </cell>
        </row>
        <row r="45">
          <cell r="B45" t="str">
            <v xml:space="preserve">  Reintegro de Crédito Educativo</v>
          </cell>
          <cell r="C45">
            <v>0</v>
          </cell>
          <cell r="D45">
            <v>0</v>
          </cell>
          <cell r="E45">
            <v>0</v>
          </cell>
          <cell r="F45">
            <v>0</v>
          </cell>
          <cell r="G45">
            <v>0</v>
          </cell>
          <cell r="H45">
            <v>0</v>
          </cell>
          <cell r="I45">
            <v>0</v>
          </cell>
          <cell r="J45">
            <v>0</v>
          </cell>
          <cell r="K45">
            <v>0</v>
          </cell>
          <cell r="L45">
            <v>0</v>
          </cell>
          <cell r="M45">
            <v>0</v>
          </cell>
          <cell r="N45">
            <v>0</v>
          </cell>
          <cell r="O45">
            <v>0</v>
          </cell>
        </row>
        <row r="46">
          <cell r="B46" t="str">
            <v xml:space="preserve">  Otros gastos - código 60 </v>
          </cell>
          <cell r="C46">
            <v>2532.999996</v>
          </cell>
          <cell r="D46">
            <v>211.08333300000001</v>
          </cell>
          <cell r="E46">
            <v>211.08333300000001</v>
          </cell>
          <cell r="F46">
            <v>211.08333300000001</v>
          </cell>
          <cell r="G46">
            <v>211.08333300000001</v>
          </cell>
          <cell r="H46">
            <v>211.08333300000001</v>
          </cell>
          <cell r="I46">
            <v>211.08333300000001</v>
          </cell>
          <cell r="J46">
            <v>211.08333300000001</v>
          </cell>
          <cell r="K46">
            <v>211.08333300000001</v>
          </cell>
          <cell r="L46">
            <v>211.08333300000001</v>
          </cell>
          <cell r="M46">
            <v>211.08333300000001</v>
          </cell>
          <cell r="N46">
            <v>211.08333300000001</v>
          </cell>
          <cell r="O46">
            <v>211.08333300000001</v>
          </cell>
        </row>
        <row r="47">
          <cell r="B47" t="str">
            <v>D. INGRESOS - EGRESOS VIGENCIA (B-C)</v>
          </cell>
          <cell r="C47">
            <v>-584309.74688609084</v>
          </cell>
          <cell r="D47">
            <v>-23151.457607008779</v>
          </cell>
          <cell r="E47">
            <v>564585.51617697673</v>
          </cell>
          <cell r="F47">
            <v>-176229.58840815508</v>
          </cell>
          <cell r="G47">
            <v>-156425.18787271326</v>
          </cell>
          <cell r="H47">
            <v>-127636.69895448038</v>
          </cell>
          <cell r="I47">
            <v>-92452.720219766023</v>
          </cell>
          <cell r="J47">
            <v>-149012.30206734294</v>
          </cell>
          <cell r="K47">
            <v>-83953.446978133114</v>
          </cell>
          <cell r="L47">
            <v>-81389.105817753472</v>
          </cell>
          <cell r="M47">
            <v>-74489.716243613104</v>
          </cell>
          <cell r="N47">
            <v>-101150.32731042898</v>
          </cell>
          <cell r="O47">
            <v>-83004.711583672324</v>
          </cell>
        </row>
        <row r="49">
          <cell r="B49" t="str">
            <v>E.   CUENTAS POR PAGAR</v>
          </cell>
          <cell r="C49">
            <v>142109.41378384415</v>
          </cell>
          <cell r="D49">
            <v>15959.211560124922</v>
          </cell>
          <cell r="E49">
            <v>14966.763974287693</v>
          </cell>
          <cell r="F49">
            <v>11293.655577799494</v>
          </cell>
          <cell r="G49">
            <v>10862.002577225368</v>
          </cell>
          <cell r="H49">
            <v>9948.9127233391555</v>
          </cell>
          <cell r="I49">
            <v>10355.470375275274</v>
          </cell>
          <cell r="J49">
            <v>8643.5339478883197</v>
          </cell>
          <cell r="K49">
            <v>11443.03475169894</v>
          </cell>
          <cell r="L49">
            <v>11558.150504512696</v>
          </cell>
          <cell r="M49">
            <v>12066.134543610791</v>
          </cell>
          <cell r="N49">
            <v>12347.913736901286</v>
          </cell>
          <cell r="O49">
            <v>12664.629511180217</v>
          </cell>
        </row>
        <row r="50">
          <cell r="B50" t="str">
            <v>Gastos Operacionales y No Operac.</v>
          </cell>
          <cell r="C50">
            <v>45206.103649095749</v>
          </cell>
          <cell r="D50">
            <v>7057.9606409999997</v>
          </cell>
          <cell r="E50">
            <v>6450.1925958223128</v>
          </cell>
          <cell r="F50">
            <v>3424.2096867135274</v>
          </cell>
          <cell r="G50">
            <v>3364.1987847598662</v>
          </cell>
          <cell r="H50">
            <v>2495.8996749353755</v>
          </cell>
          <cell r="I50">
            <v>3150.7250940397594</v>
          </cell>
          <cell r="J50">
            <v>1311.7773779736613</v>
          </cell>
          <cell r="K50">
            <v>3738.839083843623</v>
          </cell>
          <cell r="L50">
            <v>3533.543604462086</v>
          </cell>
          <cell r="M50">
            <v>3673.2568295038468</v>
          </cell>
          <cell r="N50">
            <v>3560.4711344086331</v>
          </cell>
          <cell r="O50">
            <v>3445.029141633062</v>
          </cell>
        </row>
        <row r="51">
          <cell r="B51" t="str">
            <v>Crédito Hipotecario</v>
          </cell>
          <cell r="C51">
            <v>0</v>
          </cell>
          <cell r="D51">
            <v>0</v>
          </cell>
          <cell r="E51">
            <v>0</v>
          </cell>
          <cell r="F51">
            <v>0</v>
          </cell>
          <cell r="G51">
            <v>0</v>
          </cell>
          <cell r="H51">
            <v>0</v>
          </cell>
          <cell r="I51">
            <v>0</v>
          </cell>
          <cell r="J51">
            <v>0</v>
          </cell>
          <cell r="K51">
            <v>0</v>
          </cell>
          <cell r="L51">
            <v>0</v>
          </cell>
          <cell r="M51">
            <v>0</v>
          </cell>
          <cell r="N51">
            <v>0</v>
          </cell>
          <cell r="O51">
            <v>0</v>
          </cell>
        </row>
        <row r="52">
          <cell r="B52" t="str">
            <v>Crédito Educativo</v>
          </cell>
          <cell r="C52">
            <v>0</v>
          </cell>
          <cell r="D52">
            <v>0</v>
          </cell>
          <cell r="E52">
            <v>0</v>
          </cell>
          <cell r="F52">
            <v>0</v>
          </cell>
          <cell r="G52">
            <v>0</v>
          </cell>
          <cell r="H52">
            <v>0</v>
          </cell>
          <cell r="I52">
            <v>0</v>
          </cell>
          <cell r="J52">
            <v>0</v>
          </cell>
          <cell r="K52">
            <v>0</v>
          </cell>
          <cell r="L52">
            <v>0</v>
          </cell>
          <cell r="M52">
            <v>0</v>
          </cell>
          <cell r="N52">
            <v>0</v>
          </cell>
          <cell r="O52">
            <v>0</v>
          </cell>
        </row>
        <row r="53">
          <cell r="B53" t="str">
            <v>Construcciones y Mejoras</v>
          </cell>
          <cell r="C53">
            <v>1838.6044899999993</v>
          </cell>
          <cell r="D53">
            <v>153.217039</v>
          </cell>
          <cell r="E53">
            <v>153.21704099999999</v>
          </cell>
          <cell r="F53">
            <v>153.21704099999999</v>
          </cell>
          <cell r="G53">
            <v>153.21704099999999</v>
          </cell>
          <cell r="H53">
            <v>153.21704099999999</v>
          </cell>
          <cell r="I53">
            <v>153.21704099999999</v>
          </cell>
          <cell r="J53">
            <v>153.21704099999999</v>
          </cell>
          <cell r="K53">
            <v>153.21704099999999</v>
          </cell>
          <cell r="L53">
            <v>153.21704099999999</v>
          </cell>
          <cell r="M53">
            <v>153.21704099999999</v>
          </cell>
          <cell r="N53">
            <v>153.21704099999999</v>
          </cell>
          <cell r="O53">
            <v>153.21704099999999</v>
          </cell>
        </row>
        <row r="54">
          <cell r="B54" t="str">
            <v xml:space="preserve">  Construcción edificio</v>
          </cell>
          <cell r="C54">
            <v>0</v>
          </cell>
          <cell r="D54">
            <v>0</v>
          </cell>
          <cell r="E54">
            <v>0</v>
          </cell>
          <cell r="F54">
            <v>0</v>
          </cell>
          <cell r="G54">
            <v>0</v>
          </cell>
          <cell r="H54">
            <v>0</v>
          </cell>
          <cell r="I54">
            <v>0</v>
          </cell>
          <cell r="J54">
            <v>0</v>
          </cell>
          <cell r="K54">
            <v>0</v>
          </cell>
          <cell r="L54">
            <v>0</v>
          </cell>
          <cell r="M54">
            <v>0</v>
          </cell>
          <cell r="N54">
            <v>0</v>
          </cell>
          <cell r="O54">
            <v>0</v>
          </cell>
        </row>
        <row r="55">
          <cell r="B55" t="str">
            <v xml:space="preserve">  Adecuaciones y mejoras</v>
          </cell>
          <cell r="C55">
            <v>1838.6044899999993</v>
          </cell>
          <cell r="D55">
            <v>153.217039</v>
          </cell>
          <cell r="E55">
            <v>153.21704099999999</v>
          </cell>
          <cell r="F55">
            <v>153.21704099999999</v>
          </cell>
          <cell r="G55">
            <v>153.21704099999999</v>
          </cell>
          <cell r="H55">
            <v>153.21704099999999</v>
          </cell>
          <cell r="I55">
            <v>153.21704099999999</v>
          </cell>
          <cell r="J55">
            <v>153.21704099999999</v>
          </cell>
          <cell r="K55">
            <v>153.21704099999999</v>
          </cell>
          <cell r="L55">
            <v>153.21704099999999</v>
          </cell>
          <cell r="M55">
            <v>153.21704099999999</v>
          </cell>
          <cell r="N55">
            <v>153.21704099999999</v>
          </cell>
          <cell r="O55">
            <v>153.21704099999999</v>
          </cell>
        </row>
        <row r="56">
          <cell r="B56" t="str">
            <v>Proyectos de Tecnología</v>
          </cell>
          <cell r="C56">
            <v>56610.353160698738</v>
          </cell>
          <cell r="D56">
            <v>5167.2309872216319</v>
          </cell>
          <cell r="E56">
            <v>4801.8884565997032</v>
          </cell>
          <cell r="F56">
            <v>4593.7460383503349</v>
          </cell>
          <cell r="G56">
            <v>4304.4155793625032</v>
          </cell>
          <cell r="H56">
            <v>4299.2959913903869</v>
          </cell>
          <cell r="I56">
            <v>4008.8560541717352</v>
          </cell>
          <cell r="J56">
            <v>4108.5882909494976</v>
          </cell>
          <cell r="K56">
            <v>4450.6240381890057</v>
          </cell>
          <cell r="L56">
            <v>4741.5179265640672</v>
          </cell>
          <cell r="M56">
            <v>5045.6508382578668</v>
          </cell>
          <cell r="N56">
            <v>5370.8671684862202</v>
          </cell>
          <cell r="O56">
            <v>5717.6717911557835</v>
          </cell>
        </row>
        <row r="57">
          <cell r="B57" t="str">
            <v xml:space="preserve">  Inversiones tecnológicas</v>
          </cell>
          <cell r="C57">
            <v>17027.944306693804</v>
          </cell>
          <cell r="D57">
            <v>1248.9933347588262</v>
          </cell>
          <cell r="E57">
            <v>1376.965287327035</v>
          </cell>
          <cell r="F57">
            <v>1415.4556356791738</v>
          </cell>
          <cell r="G57">
            <v>1444.2710878936141</v>
          </cell>
          <cell r="H57">
            <v>1432.1254096854605</v>
          </cell>
          <cell r="I57">
            <v>1269.947927364894</v>
          </cell>
          <cell r="J57">
            <v>1338.1868340439823</v>
          </cell>
          <cell r="K57">
            <v>1370.3224789118221</v>
          </cell>
          <cell r="L57">
            <v>1470.6103788027301</v>
          </cell>
          <cell r="M57">
            <v>1516.4696986119338</v>
          </cell>
          <cell r="N57">
            <v>1556.4029147248427</v>
          </cell>
          <cell r="O57">
            <v>1588.1933188894891</v>
          </cell>
        </row>
        <row r="58">
          <cell r="B58" t="str">
            <v xml:space="preserve">  Soporte y operación</v>
          </cell>
          <cell r="C58">
            <v>39582.408854004934</v>
          </cell>
          <cell r="D58">
            <v>3918.2376524628053</v>
          </cell>
          <cell r="E58">
            <v>3424.9231692726685</v>
          </cell>
          <cell r="F58">
            <v>3178.2904026711612</v>
          </cell>
          <cell r="G58">
            <v>2860.1444914688891</v>
          </cell>
          <cell r="H58">
            <v>2867.170581704926</v>
          </cell>
          <cell r="I58">
            <v>2738.9081268068412</v>
          </cell>
          <cell r="J58">
            <v>2770.4014569055153</v>
          </cell>
          <cell r="K58">
            <v>3080.301559277184</v>
          </cell>
          <cell r="L58">
            <v>3270.9075477613369</v>
          </cell>
          <cell r="M58">
            <v>3529.1811396459329</v>
          </cell>
          <cell r="N58">
            <v>3814.4642537613777</v>
          </cell>
          <cell r="O58">
            <v>4129.4784722662944</v>
          </cell>
        </row>
        <row r="59">
          <cell r="B59" t="str">
            <v>Seguros a deudores</v>
          </cell>
          <cell r="C59">
            <v>38454.352484049668</v>
          </cell>
          <cell r="D59">
            <v>3580.8028929032903</v>
          </cell>
          <cell r="E59">
            <v>3561.4658808656759</v>
          </cell>
          <cell r="F59">
            <v>3122.4828117356315</v>
          </cell>
          <cell r="G59">
            <v>3040.1711721029988</v>
          </cell>
          <cell r="H59">
            <v>3000.5000160133923</v>
          </cell>
          <cell r="I59">
            <v>3042.672186063779</v>
          </cell>
          <cell r="J59">
            <v>3069.951237965161</v>
          </cell>
          <cell r="K59">
            <v>3100.3545886663128</v>
          </cell>
          <cell r="L59">
            <v>3129.8719324865438</v>
          </cell>
          <cell r="M59">
            <v>3194.0098348490765</v>
          </cell>
          <cell r="N59">
            <v>3263.3583930064315</v>
          </cell>
          <cell r="O59">
            <v>3348.7115373913725</v>
          </cell>
        </row>
        <row r="60">
          <cell r="B60" t="str">
            <v>Otros Gastos</v>
          </cell>
          <cell r="C60">
            <v>4959.0009359999995</v>
          </cell>
          <cell r="D60">
            <v>413.25007799999997</v>
          </cell>
          <cell r="E60">
            <v>413.25007799999997</v>
          </cell>
          <cell r="F60">
            <v>413.25007799999997</v>
          </cell>
          <cell r="G60">
            <v>413.25007799999997</v>
          </cell>
          <cell r="H60">
            <v>413.25007799999997</v>
          </cell>
          <cell r="I60">
            <v>413.25007799999997</v>
          </cell>
          <cell r="J60">
            <v>413.25007799999997</v>
          </cell>
          <cell r="K60">
            <v>413.25007799999997</v>
          </cell>
          <cell r="L60">
            <v>413.25007799999997</v>
          </cell>
          <cell r="M60">
            <v>413.25007799999997</v>
          </cell>
          <cell r="N60">
            <v>413.25007799999997</v>
          </cell>
          <cell r="O60">
            <v>413.25007799999997</v>
          </cell>
        </row>
        <row r="61">
          <cell r="B61" t="str">
            <v xml:space="preserve">  Reintegro de Créditos Hipotecario</v>
          </cell>
          <cell r="C61">
            <v>4760.0004719999997</v>
          </cell>
          <cell r="D61">
            <v>396.66670599999998</v>
          </cell>
          <cell r="E61">
            <v>396.66670599999998</v>
          </cell>
          <cell r="F61">
            <v>396.66670599999998</v>
          </cell>
          <cell r="G61">
            <v>396.66670599999998</v>
          </cell>
          <cell r="H61">
            <v>396.66670599999998</v>
          </cell>
          <cell r="I61">
            <v>396.66670599999998</v>
          </cell>
          <cell r="J61">
            <v>396.66670599999998</v>
          </cell>
          <cell r="K61">
            <v>396.66670599999998</v>
          </cell>
          <cell r="L61">
            <v>396.66670599999998</v>
          </cell>
          <cell r="M61">
            <v>396.66670599999998</v>
          </cell>
          <cell r="N61">
            <v>396.66670599999998</v>
          </cell>
          <cell r="O61">
            <v>396.66670599999998</v>
          </cell>
        </row>
        <row r="62">
          <cell r="B62" t="str">
            <v xml:space="preserve">  Reintegro de Crédito Educativo</v>
          </cell>
          <cell r="C62">
            <v>0</v>
          </cell>
          <cell r="D62">
            <v>0</v>
          </cell>
          <cell r="E62">
            <v>0</v>
          </cell>
          <cell r="F62">
            <v>0</v>
          </cell>
          <cell r="G62">
            <v>0</v>
          </cell>
          <cell r="H62">
            <v>0</v>
          </cell>
          <cell r="I62">
            <v>0</v>
          </cell>
          <cell r="J62">
            <v>0</v>
          </cell>
          <cell r="K62">
            <v>0</v>
          </cell>
          <cell r="L62">
            <v>0</v>
          </cell>
          <cell r="M62">
            <v>0</v>
          </cell>
          <cell r="N62">
            <v>0</v>
          </cell>
          <cell r="O62">
            <v>0</v>
          </cell>
        </row>
        <row r="63">
          <cell r="B63" t="str">
            <v xml:space="preserve">  Otros gastos - código 60 (boletín)</v>
          </cell>
          <cell r="C63">
            <v>199.00046399999999</v>
          </cell>
          <cell r="D63">
            <v>16.583372000000001</v>
          </cell>
          <cell r="E63">
            <v>16.583372000000001</v>
          </cell>
          <cell r="F63">
            <v>16.583372000000001</v>
          </cell>
          <cell r="G63">
            <v>16.583372000000001</v>
          </cell>
          <cell r="H63">
            <v>16.583372000000001</v>
          </cell>
          <cell r="I63">
            <v>16.583372000000001</v>
          </cell>
          <cell r="J63">
            <v>16.583372000000001</v>
          </cell>
          <cell r="K63">
            <v>16.583372000000001</v>
          </cell>
          <cell r="L63">
            <v>16.583372000000001</v>
          </cell>
          <cell r="M63">
            <v>16.583372000000001</v>
          </cell>
          <cell r="N63">
            <v>16.583372000000001</v>
          </cell>
          <cell r="O63">
            <v>16.583372000000001</v>
          </cell>
        </row>
        <row r="64">
          <cell r="B64" t="str">
            <v>F.   SALDO DISPONIBLE FINAL  ( A+D-E )</v>
          </cell>
          <cell r="C64">
            <v>336580.83933006501</v>
          </cell>
          <cell r="D64">
            <v>1023889.3308328664</v>
          </cell>
          <cell r="E64">
            <v>1573508.0830355554</v>
          </cell>
          <cell r="F64">
            <v>1385984.8390496008</v>
          </cell>
          <cell r="G64">
            <v>1218697.6485996621</v>
          </cell>
          <cell r="H64">
            <v>1081112.0369218425</v>
          </cell>
          <cell r="I64">
            <v>978303.84632680123</v>
          </cell>
          <cell r="J64">
            <v>820648.01031157002</v>
          </cell>
          <cell r="K64">
            <v>725251.52858173789</v>
          </cell>
          <cell r="L64">
            <v>632304.27225947171</v>
          </cell>
          <cell r="M64">
            <v>545748.42147224792</v>
          </cell>
          <cell r="N64">
            <v>432250.18042491766</v>
          </cell>
          <cell r="O64">
            <v>336580.83933006512</v>
          </cell>
        </row>
        <row r="65">
          <cell r="B65" t="str">
            <v>Fuente: División de Presupuesto</v>
          </cell>
        </row>
        <row r="68">
          <cell r="B68" t="str">
            <v>FLUJO DE CAJA CONSOLIDADO PARA EL AÑO 2014</v>
          </cell>
        </row>
        <row r="70">
          <cell r="B70" t="str">
            <v>FLUJO DE CAJA PROYECTADO  2014</v>
          </cell>
        </row>
        <row r="71">
          <cell r="B71" t="str">
            <v>(Millones de Pesos)</v>
          </cell>
        </row>
        <row r="72">
          <cell r="C72" t="str">
            <v>TOTAL</v>
          </cell>
          <cell r="D72" t="str">
            <v xml:space="preserve">FLUJO  DE CAJA MENSUALIZADO </v>
          </cell>
        </row>
        <row r="73">
          <cell r="B73" t="str">
            <v>DETALLE</v>
          </cell>
          <cell r="C73" t="str">
            <v>AÑO</v>
          </cell>
          <cell r="D73" t="str">
            <v>ENERO</v>
          </cell>
          <cell r="E73" t="str">
            <v>FEBRERO</v>
          </cell>
          <cell r="F73" t="str">
            <v>MARZO</v>
          </cell>
          <cell r="G73" t="str">
            <v>ABRIL</v>
          </cell>
          <cell r="H73" t="str">
            <v>MAYO</v>
          </cell>
          <cell r="I73" t="str">
            <v>JUNIO</v>
          </cell>
          <cell r="J73" t="str">
            <v>JULIO</v>
          </cell>
          <cell r="K73" t="str">
            <v>AGOSTO</v>
          </cell>
          <cell r="L73" t="str">
            <v>SEPTIEM</v>
          </cell>
          <cell r="M73" t="str">
            <v>OCTUBRE</v>
          </cell>
          <cell r="N73" t="str">
            <v>NOVIEM</v>
          </cell>
          <cell r="O73" t="str">
            <v>DICIEMBRE</v>
          </cell>
        </row>
        <row r="75">
          <cell r="B75" t="str">
            <v>A.   SALDO DISPONIBLE INICIAL</v>
          </cell>
          <cell r="C75">
            <v>1063000</v>
          </cell>
          <cell r="D75">
            <v>1063000</v>
          </cell>
          <cell r="E75">
            <v>1023889.3308328664</v>
          </cell>
          <cell r="F75">
            <v>1573508.0830355554</v>
          </cell>
          <cell r="G75">
            <v>1385984.8390496008</v>
          </cell>
          <cell r="H75">
            <v>1218697.6485996621</v>
          </cell>
          <cell r="I75">
            <v>1081112.0369218427</v>
          </cell>
          <cell r="J75">
            <v>978303.84632680146</v>
          </cell>
          <cell r="K75">
            <v>820648.01031157025</v>
          </cell>
          <cell r="L75">
            <v>725251.52858173824</v>
          </cell>
          <cell r="M75">
            <v>632304.27225947217</v>
          </cell>
          <cell r="N75">
            <v>545748.42147224827</v>
          </cell>
          <cell r="O75">
            <v>432250.1804249179</v>
          </cell>
        </row>
        <row r="77">
          <cell r="B77" t="str">
            <v xml:space="preserve">B.   INGRESOS </v>
          </cell>
          <cell r="C77">
            <v>2975035.9906777414</v>
          </cell>
          <cell r="D77">
            <v>207761.2164269643</v>
          </cell>
          <cell r="E77">
            <v>903467.77152470301</v>
          </cell>
          <cell r="F77">
            <v>184991.69946159801</v>
          </cell>
          <cell r="G77">
            <v>189827.60568101954</v>
          </cell>
          <cell r="H77">
            <v>190299.74030662226</v>
          </cell>
          <cell r="I77">
            <v>171956.35878545069</v>
          </cell>
          <cell r="J77">
            <v>188453.4076944399</v>
          </cell>
          <cell r="K77">
            <v>187867.53721179877</v>
          </cell>
          <cell r="L77">
            <v>196491.08361524128</v>
          </cell>
          <cell r="M77">
            <v>190026.98569820286</v>
          </cell>
          <cell r="N77">
            <v>179175.2107471874</v>
          </cell>
          <cell r="O77">
            <v>184717.3735245135</v>
          </cell>
        </row>
        <row r="78">
          <cell r="B78" t="str">
            <v>Cartera Hipotecaria</v>
          </cell>
          <cell r="C78">
            <v>1002789</v>
          </cell>
          <cell r="D78">
            <v>93288</v>
          </cell>
          <cell r="E78">
            <v>151299</v>
          </cell>
          <cell r="F78">
            <v>80604</v>
          </cell>
          <cell r="G78">
            <v>81139</v>
          </cell>
          <cell r="H78">
            <v>79423</v>
          </cell>
          <cell r="I78">
            <v>66502</v>
          </cell>
          <cell r="J78">
            <v>81328</v>
          </cell>
          <cell r="K78">
            <v>74162</v>
          </cell>
          <cell r="L78">
            <v>76760</v>
          </cell>
          <cell r="M78">
            <v>76967</v>
          </cell>
          <cell r="N78">
            <v>67768</v>
          </cell>
          <cell r="O78">
            <v>73549</v>
          </cell>
        </row>
        <row r="79">
          <cell r="B79" t="str">
            <v xml:space="preserve">  Recaudo Tesorería</v>
          </cell>
          <cell r="C79">
            <v>858687</v>
          </cell>
          <cell r="D79">
            <v>72296</v>
          </cell>
          <cell r="E79">
            <v>69342</v>
          </cell>
          <cell r="F79">
            <v>72296</v>
          </cell>
          <cell r="G79">
            <v>69342</v>
          </cell>
          <cell r="H79">
            <v>75250</v>
          </cell>
          <cell r="I79">
            <v>63435</v>
          </cell>
          <cell r="J79">
            <v>78204</v>
          </cell>
          <cell r="K79">
            <v>69342</v>
          </cell>
          <cell r="L79">
            <v>75248</v>
          </cell>
          <cell r="M79">
            <v>75250</v>
          </cell>
          <cell r="N79">
            <v>66387</v>
          </cell>
          <cell r="O79">
            <v>72295</v>
          </cell>
        </row>
        <row r="80">
          <cell r="B80" t="str">
            <v xml:space="preserve">  Abono de Cesantías</v>
          </cell>
          <cell r="C80">
            <v>144102</v>
          </cell>
          <cell r="D80">
            <v>20992</v>
          </cell>
          <cell r="E80">
            <v>81957</v>
          </cell>
          <cell r="F80">
            <v>8308</v>
          </cell>
          <cell r="G80">
            <v>11797</v>
          </cell>
          <cell r="H80">
            <v>4173</v>
          </cell>
          <cell r="I80">
            <v>3067</v>
          </cell>
          <cell r="J80">
            <v>3124</v>
          </cell>
          <cell r="K80">
            <v>4820</v>
          </cell>
          <cell r="L80">
            <v>1512</v>
          </cell>
          <cell r="M80">
            <v>1717</v>
          </cell>
          <cell r="N80">
            <v>1381</v>
          </cell>
          <cell r="O80">
            <v>1254</v>
          </cell>
        </row>
        <row r="81">
          <cell r="B81" t="str">
            <v>Cartera Educativa</v>
          </cell>
          <cell r="C81">
            <v>9496.1862416069544</v>
          </cell>
          <cell r="D81">
            <v>657.13773363378834</v>
          </cell>
          <cell r="E81">
            <v>683.69259207379935</v>
          </cell>
          <cell r="F81">
            <v>705.64095019113972</v>
          </cell>
          <cell r="G81">
            <v>718.54258017077518</v>
          </cell>
          <cell r="H81">
            <v>739.59980462119142</v>
          </cell>
          <cell r="I81">
            <v>759.0180403541051</v>
          </cell>
          <cell r="J81">
            <v>782.69150092774578</v>
          </cell>
          <cell r="K81">
            <v>818.21556322468302</v>
          </cell>
          <cell r="L81">
            <v>853.86913180379054</v>
          </cell>
          <cell r="M81">
            <v>888.53097592605297</v>
          </cell>
          <cell r="N81">
            <v>925.10554215306161</v>
          </cell>
          <cell r="O81">
            <v>964.14182652682257</v>
          </cell>
        </row>
        <row r="82">
          <cell r="B82" t="str">
            <v>Aportes de Afiliados</v>
          </cell>
          <cell r="C82">
            <v>1488361</v>
          </cell>
          <cell r="D82">
            <v>81027</v>
          </cell>
          <cell r="E82">
            <v>712921</v>
          </cell>
          <cell r="F82">
            <v>70690</v>
          </cell>
          <cell r="G82">
            <v>70299</v>
          </cell>
          <cell r="H82">
            <v>69888</v>
          </cell>
          <cell r="I82">
            <v>66436</v>
          </cell>
          <cell r="J82">
            <v>67005</v>
          </cell>
          <cell r="K82">
            <v>69357</v>
          </cell>
          <cell r="L82">
            <v>69714</v>
          </cell>
          <cell r="M82">
            <v>70076</v>
          </cell>
          <cell r="N82">
            <v>70140</v>
          </cell>
          <cell r="O82">
            <v>70808</v>
          </cell>
        </row>
        <row r="83">
          <cell r="B83" t="str">
            <v>Ahorro Voluntario</v>
          </cell>
          <cell r="C83">
            <v>403525</v>
          </cell>
          <cell r="D83">
            <v>31209</v>
          </cell>
          <cell r="E83">
            <v>30037</v>
          </cell>
          <cell r="F83">
            <v>29883</v>
          </cell>
          <cell r="G83">
            <v>31749</v>
          </cell>
          <cell r="H83">
            <v>32635</v>
          </cell>
          <cell r="I83">
            <v>31541</v>
          </cell>
          <cell r="J83">
            <v>33468</v>
          </cell>
          <cell r="K83">
            <v>36416</v>
          </cell>
          <cell r="L83">
            <v>37386</v>
          </cell>
          <cell r="M83">
            <v>33378</v>
          </cell>
          <cell r="N83">
            <v>38394</v>
          </cell>
          <cell r="O83">
            <v>37429</v>
          </cell>
        </row>
        <row r="84">
          <cell r="B84" t="str">
            <v>Rendimientos Financieros</v>
          </cell>
          <cell r="C84">
            <v>55906</v>
          </cell>
          <cell r="D84">
            <v>469</v>
          </cell>
          <cell r="E84">
            <v>7395</v>
          </cell>
          <cell r="F84">
            <v>1955</v>
          </cell>
          <cell r="G84">
            <v>4745</v>
          </cell>
          <cell r="H84">
            <v>6413</v>
          </cell>
          <cell r="I84">
            <v>5492</v>
          </cell>
          <cell r="J84">
            <v>4617</v>
          </cell>
          <cell r="K84">
            <v>5834</v>
          </cell>
          <cell r="L84">
            <v>10468</v>
          </cell>
          <cell r="M84">
            <v>7378</v>
          </cell>
          <cell r="N84">
            <v>577</v>
          </cell>
          <cell r="O84">
            <v>563</v>
          </cell>
        </row>
        <row r="85">
          <cell r="B85" t="str">
            <v>Recaudo Intereses Credito Constuctor</v>
          </cell>
          <cell r="C85">
            <v>6643.179104655097</v>
          </cell>
          <cell r="D85">
            <v>553.59825872125793</v>
          </cell>
          <cell r="E85">
            <v>553.59825872125793</v>
          </cell>
          <cell r="F85">
            <v>553.59825872125793</v>
          </cell>
          <cell r="G85">
            <v>553.59825872125793</v>
          </cell>
          <cell r="H85">
            <v>553.59825872125793</v>
          </cell>
          <cell r="I85">
            <v>553.59825872125793</v>
          </cell>
          <cell r="J85">
            <v>553.59825872125793</v>
          </cell>
          <cell r="K85">
            <v>553.59825872125793</v>
          </cell>
          <cell r="L85">
            <v>553.59825872125793</v>
          </cell>
          <cell r="M85">
            <v>553.59825872125793</v>
          </cell>
          <cell r="N85">
            <v>553.59825872125793</v>
          </cell>
          <cell r="O85">
            <v>553.59825872125793</v>
          </cell>
        </row>
        <row r="86">
          <cell r="B86" t="str">
            <v>Comisión Recaudo Seguros a Terceros</v>
          </cell>
          <cell r="C86">
            <v>7029.6253314791611</v>
          </cell>
          <cell r="D86">
            <v>450.31376760922285</v>
          </cell>
          <cell r="E86">
            <v>471.31400690786319</v>
          </cell>
          <cell r="F86">
            <v>493.29358568559957</v>
          </cell>
          <cell r="G86">
            <v>516.29817512749207</v>
          </cell>
          <cell r="H86">
            <v>540.3755762797872</v>
          </cell>
          <cell r="I86">
            <v>565.57581937531677</v>
          </cell>
          <cell r="J86">
            <v>591.95126779090504</v>
          </cell>
          <cell r="K86">
            <v>619.5567268527966</v>
          </cell>
          <cell r="L86">
            <v>648.44955771619084</v>
          </cell>
          <cell r="M86">
            <v>678.68979655551209</v>
          </cell>
          <cell r="N86">
            <v>710.34027931308026</v>
          </cell>
          <cell r="O86">
            <v>743.46677226539623</v>
          </cell>
        </row>
        <row r="87">
          <cell r="B87" t="str">
            <v xml:space="preserve">  Arrendamiento activos fijos</v>
          </cell>
          <cell r="C87">
            <v>966</v>
          </cell>
          <cell r="D87">
            <v>80.5</v>
          </cell>
          <cell r="E87">
            <v>80.5</v>
          </cell>
          <cell r="F87">
            <v>80.5</v>
          </cell>
          <cell r="G87">
            <v>80.5</v>
          </cell>
          <cell r="H87">
            <v>80.5</v>
          </cell>
          <cell r="I87">
            <v>80.5</v>
          </cell>
          <cell r="J87">
            <v>80.5</v>
          </cell>
          <cell r="K87">
            <v>80.5</v>
          </cell>
          <cell r="L87">
            <v>80.5</v>
          </cell>
          <cell r="M87">
            <v>80.5</v>
          </cell>
          <cell r="N87">
            <v>80.5</v>
          </cell>
          <cell r="O87">
            <v>80.5</v>
          </cell>
        </row>
        <row r="88">
          <cell r="B88" t="str">
            <v xml:space="preserve">  Venta de Activos</v>
          </cell>
          <cell r="C88">
            <v>320</v>
          </cell>
          <cell r="D88">
            <v>26.666667</v>
          </cell>
          <cell r="E88">
            <v>26.666667</v>
          </cell>
          <cell r="F88">
            <v>26.666667</v>
          </cell>
          <cell r="G88">
            <v>26.666667</v>
          </cell>
          <cell r="H88">
            <v>26.666667</v>
          </cell>
          <cell r="I88">
            <v>26.666667</v>
          </cell>
          <cell r="J88">
            <v>26.666667</v>
          </cell>
          <cell r="K88">
            <v>26.666663</v>
          </cell>
          <cell r="L88">
            <v>26.666667</v>
          </cell>
          <cell r="M88">
            <v>26.666667</v>
          </cell>
          <cell r="N88">
            <v>26.666667</v>
          </cell>
          <cell r="O88">
            <v>26.666667</v>
          </cell>
        </row>
        <row r="89">
          <cell r="B89" t="str">
            <v>Otros Ingresos</v>
          </cell>
          <cell r="C89">
            <v>54702.042335992264</v>
          </cell>
          <cell r="D89">
            <v>4592.8189364837408</v>
          </cell>
          <cell r="E89">
            <v>4682.3629201859903</v>
          </cell>
          <cell r="F89">
            <v>4709.6475258616292</v>
          </cell>
          <cell r="G89">
            <v>4726.1248150197198</v>
          </cell>
          <cell r="H89">
            <v>4638.1285901182264</v>
          </cell>
          <cell r="I89">
            <v>4653.6908317060561</v>
          </cell>
          <cell r="J89">
            <v>4598.6880758990446</v>
          </cell>
          <cell r="K89">
            <v>4618.0796166681275</v>
          </cell>
          <cell r="L89">
            <v>4653.0218453734424</v>
          </cell>
          <cell r="M89">
            <v>4677.5116566167962</v>
          </cell>
          <cell r="N89">
            <v>4704.3154872408804</v>
          </cell>
          <cell r="O89">
            <v>4733.6520348186132</v>
          </cell>
        </row>
        <row r="90">
          <cell r="B90" t="str">
            <v xml:space="preserve">  Reintegro de Crédito Educativo</v>
          </cell>
          <cell r="C90">
            <v>180</v>
          </cell>
          <cell r="D90">
            <v>15</v>
          </cell>
          <cell r="E90">
            <v>15</v>
          </cell>
          <cell r="F90">
            <v>15</v>
          </cell>
          <cell r="G90">
            <v>15</v>
          </cell>
          <cell r="H90">
            <v>15</v>
          </cell>
          <cell r="I90">
            <v>15</v>
          </cell>
          <cell r="J90">
            <v>15</v>
          </cell>
          <cell r="K90">
            <v>15</v>
          </cell>
          <cell r="L90">
            <v>15</v>
          </cell>
          <cell r="M90">
            <v>15</v>
          </cell>
          <cell r="N90">
            <v>15</v>
          </cell>
          <cell r="O90">
            <v>15</v>
          </cell>
        </row>
        <row r="91">
          <cell r="B91" t="str">
            <v xml:space="preserve">  Reintegros Cartera Hipotecaria</v>
          </cell>
          <cell r="C91">
            <v>19436.328139191348</v>
          </cell>
          <cell r="D91">
            <v>1623.5598119204606</v>
          </cell>
          <cell r="E91">
            <v>1629.545415728179</v>
          </cell>
          <cell r="F91">
            <v>1596.1477909606128</v>
          </cell>
          <cell r="G91">
            <v>1604.5106591945405</v>
          </cell>
          <cell r="H91">
            <v>1559.1168240092252</v>
          </cell>
          <cell r="I91">
            <v>1577.5140887691748</v>
          </cell>
          <cell r="J91">
            <v>1603.0943368870578</v>
          </cell>
          <cell r="K91">
            <v>1617.2290183335974</v>
          </cell>
          <cell r="L91">
            <v>1629.7821009768813</v>
          </cell>
          <cell r="M91">
            <v>1646.4495240203557</v>
          </cell>
          <cell r="N91">
            <v>1664.6987309672643</v>
          </cell>
          <cell r="O91">
            <v>1684.6798374239991</v>
          </cell>
        </row>
        <row r="92">
          <cell r="B92" t="str">
            <v xml:space="preserve">  Reintegros Aportes de Cesantías</v>
          </cell>
          <cell r="C92">
            <v>31660.484491038384</v>
          </cell>
          <cell r="D92">
            <v>2579.7355354677056</v>
          </cell>
          <cell r="E92">
            <v>2645.6483339943884</v>
          </cell>
          <cell r="F92">
            <v>2690.9289233166965</v>
          </cell>
          <cell r="G92">
            <v>2682.6677893001429</v>
          </cell>
          <cell r="H92">
            <v>2683.947376957743</v>
          </cell>
          <cell r="I92">
            <v>2667.6832307702471</v>
          </cell>
          <cell r="J92">
            <v>2605.5631870206298</v>
          </cell>
          <cell r="K92">
            <v>2606.9887327105089</v>
          </cell>
          <cell r="L92">
            <v>2619.9807488562392</v>
          </cell>
          <cell r="M92">
            <v>2622.7118703047036</v>
          </cell>
          <cell r="N92">
            <v>2625.6903072145151</v>
          </cell>
          <cell r="O92">
            <v>2628.93845512486</v>
          </cell>
        </row>
        <row r="93">
          <cell r="B93" t="str">
            <v xml:space="preserve">  Otros Ingresos - código 19 </v>
          </cell>
          <cell r="C93">
            <v>3425.2297057625337</v>
          </cell>
          <cell r="D93">
            <v>267.35692209557419</v>
          </cell>
          <cell r="E93">
            <v>285.00250346342295</v>
          </cell>
          <cell r="F93">
            <v>300.40414458431991</v>
          </cell>
          <cell r="G93">
            <v>316.77969952503582</v>
          </cell>
          <cell r="H93">
            <v>272.89772215125737</v>
          </cell>
          <cell r="I93">
            <v>286.32684516663352</v>
          </cell>
          <cell r="J93">
            <v>267.86388499135711</v>
          </cell>
          <cell r="K93">
            <v>271.69520262402119</v>
          </cell>
          <cell r="L93">
            <v>281.09232854032177</v>
          </cell>
          <cell r="M93">
            <v>286.18359529173591</v>
          </cell>
          <cell r="N93">
            <v>291.7597820591007</v>
          </cell>
          <cell r="O93">
            <v>297.86707526975329</v>
          </cell>
        </row>
        <row r="94">
          <cell r="B94" t="str">
            <v xml:space="preserve">C.   EGRESOS </v>
          </cell>
          <cell r="C94">
            <v>3701455.1513476758</v>
          </cell>
          <cell r="D94">
            <v>246871.88559409801</v>
          </cell>
          <cell r="E94">
            <v>353849.01932201395</v>
          </cell>
          <cell r="F94">
            <v>372514.94344755262</v>
          </cell>
          <cell r="G94">
            <v>357114.79613095819</v>
          </cell>
          <cell r="H94">
            <v>327885.3519844418</v>
          </cell>
          <cell r="I94">
            <v>274764.54938049195</v>
          </cell>
          <cell r="J94">
            <v>346109.24370967114</v>
          </cell>
          <cell r="K94">
            <v>283264.01894163084</v>
          </cell>
          <cell r="L94">
            <v>289438.33993750747</v>
          </cell>
          <cell r="M94">
            <v>276582.83648542676</v>
          </cell>
          <cell r="N94">
            <v>292673.45179451775</v>
          </cell>
          <cell r="O94">
            <v>280386.71461936599</v>
          </cell>
        </row>
        <row r="95">
          <cell r="B95" t="str">
            <v>Gastos Operacionales y no Operacionales</v>
          </cell>
          <cell r="C95">
            <v>257440.99305186217</v>
          </cell>
          <cell r="D95">
            <v>39124.112015999999</v>
          </cell>
          <cell r="E95">
            <v>26946.320756867215</v>
          </cell>
          <cell r="F95">
            <v>22671.387100733937</v>
          </cell>
          <cell r="G95">
            <v>11678.909895215736</v>
          </cell>
          <cell r="H95">
            <v>16235.002543898872</v>
          </cell>
          <cell r="I95">
            <v>13960.234898928496</v>
          </cell>
          <cell r="J95">
            <v>20348.228058051434</v>
          </cell>
          <cell r="K95">
            <v>16212.787867049059</v>
          </cell>
          <cell r="L95">
            <v>26488.908145634956</v>
          </cell>
          <cell r="M95">
            <v>4458.062900821008</v>
          </cell>
          <cell r="N95">
            <v>33914.365154722909</v>
          </cell>
          <cell r="O95">
            <v>25402.673713938599</v>
          </cell>
        </row>
        <row r="96">
          <cell r="B96" t="str">
            <v xml:space="preserve">Cesantías </v>
          </cell>
          <cell r="C96">
            <v>1236295</v>
          </cell>
          <cell r="D96">
            <v>78810</v>
          </cell>
          <cell r="E96">
            <v>167670</v>
          </cell>
          <cell r="F96">
            <v>132395</v>
          </cell>
          <cell r="G96">
            <v>151219</v>
          </cell>
          <cell r="H96">
            <v>112561</v>
          </cell>
          <cell r="I96">
            <v>87824</v>
          </cell>
          <cell r="J96">
            <v>119411</v>
          </cell>
          <cell r="K96">
            <v>79786</v>
          </cell>
          <cell r="L96">
            <v>74419</v>
          </cell>
          <cell r="M96">
            <v>79203</v>
          </cell>
          <cell r="N96">
            <v>75914</v>
          </cell>
          <cell r="O96">
            <v>77083</v>
          </cell>
        </row>
        <row r="97">
          <cell r="B97" t="str">
            <v>Definitivas</v>
          </cell>
          <cell r="C97">
            <v>348344</v>
          </cell>
          <cell r="D97">
            <v>25033</v>
          </cell>
          <cell r="E97">
            <v>28316</v>
          </cell>
          <cell r="F97">
            <v>29392</v>
          </cell>
          <cell r="G97">
            <v>39661</v>
          </cell>
          <cell r="H97">
            <v>32135</v>
          </cell>
          <cell r="I97">
            <v>25713</v>
          </cell>
          <cell r="J97">
            <v>35643</v>
          </cell>
          <cell r="K97">
            <v>27413</v>
          </cell>
          <cell r="L97">
            <v>25689</v>
          </cell>
          <cell r="M97">
            <v>26676</v>
          </cell>
          <cell r="N97">
            <v>26222</v>
          </cell>
          <cell r="O97">
            <v>26451</v>
          </cell>
        </row>
        <row r="98">
          <cell r="B98" t="str">
            <v>Parciales</v>
          </cell>
          <cell r="C98">
            <v>887951</v>
          </cell>
          <cell r="D98">
            <v>53777</v>
          </cell>
          <cell r="E98">
            <v>139354</v>
          </cell>
          <cell r="F98">
            <v>103003</v>
          </cell>
          <cell r="G98">
            <v>111558</v>
          </cell>
          <cell r="H98">
            <v>80426</v>
          </cell>
          <cell r="I98">
            <v>62111</v>
          </cell>
          <cell r="J98">
            <v>83768</v>
          </cell>
          <cell r="K98">
            <v>52373</v>
          </cell>
          <cell r="L98">
            <v>48730</v>
          </cell>
          <cell r="M98">
            <v>52527</v>
          </cell>
          <cell r="N98">
            <v>49692</v>
          </cell>
          <cell r="O98">
            <v>50632</v>
          </cell>
        </row>
        <row r="99">
          <cell r="B99" t="str">
            <v>Ahorro Voluntario</v>
          </cell>
          <cell r="C99">
            <v>342506</v>
          </cell>
          <cell r="D99">
            <v>25405</v>
          </cell>
          <cell r="E99">
            <v>24935</v>
          </cell>
          <cell r="F99">
            <v>24492</v>
          </cell>
          <cell r="G99">
            <v>28226</v>
          </cell>
          <cell r="H99">
            <v>27586</v>
          </cell>
          <cell r="I99">
            <v>26394</v>
          </cell>
          <cell r="J99">
            <v>29901</v>
          </cell>
          <cell r="K99">
            <v>29668</v>
          </cell>
          <cell r="L99">
            <v>30374</v>
          </cell>
          <cell r="M99">
            <v>31096</v>
          </cell>
          <cell r="N99">
            <v>31836</v>
          </cell>
          <cell r="O99">
            <v>32593</v>
          </cell>
        </row>
        <row r="100">
          <cell r="B100" t="str">
            <v xml:space="preserve">Crédito </v>
          </cell>
          <cell r="C100">
            <v>1571927.0000002533</v>
          </cell>
          <cell r="D100">
            <v>84341.256598118416</v>
          </cell>
          <cell r="E100">
            <v>115490.86112582669</v>
          </cell>
          <cell r="F100">
            <v>101897.18896432148</v>
          </cell>
          <cell r="G100">
            <v>148202.81638242232</v>
          </cell>
          <cell r="H100">
            <v>153760.07033128449</v>
          </cell>
          <cell r="I100">
            <v>129091.3031394733</v>
          </cell>
          <cell r="J100">
            <v>158826.99302085041</v>
          </cell>
          <cell r="K100">
            <v>139602.76934587181</v>
          </cell>
          <cell r="L100">
            <v>139841.55883096723</v>
          </cell>
          <cell r="M100">
            <v>143142.62980964413</v>
          </cell>
          <cell r="N100">
            <v>131931.37797644746</v>
          </cell>
          <cell r="O100">
            <v>125798.1744750256</v>
          </cell>
        </row>
        <row r="101">
          <cell r="B101" t="str">
            <v xml:space="preserve">  Hipotecario</v>
          </cell>
          <cell r="C101">
            <v>1400000</v>
          </cell>
          <cell r="D101">
            <v>82649</v>
          </cell>
          <cell r="E101">
            <v>114040</v>
          </cell>
          <cell r="F101">
            <v>85693</v>
          </cell>
          <cell r="G101">
            <v>132002</v>
          </cell>
          <cell r="H101">
            <v>137279</v>
          </cell>
          <cell r="I101">
            <v>111566</v>
          </cell>
          <cell r="J101">
            <v>140990</v>
          </cell>
          <cell r="K101">
            <v>123186</v>
          </cell>
          <cell r="L101">
            <v>123601</v>
          </cell>
          <cell r="M101">
            <v>126912</v>
          </cell>
          <cell r="N101">
            <v>114973</v>
          </cell>
          <cell r="O101">
            <v>107109</v>
          </cell>
        </row>
        <row r="102">
          <cell r="B102" t="str">
            <v xml:space="preserve">  Educativo</v>
          </cell>
          <cell r="C102">
            <v>18927.000000311396</v>
          </cell>
          <cell r="D102">
            <v>1539.6381650359992</v>
          </cell>
          <cell r="E102">
            <v>1157.8598519591203</v>
          </cell>
          <cell r="F102">
            <v>1039.0297403942068</v>
          </cell>
          <cell r="G102">
            <v>976.85981045163305</v>
          </cell>
          <cell r="H102">
            <v>1208.2577100546462</v>
          </cell>
          <cell r="I102">
            <v>2181.6716374561615</v>
          </cell>
          <cell r="J102">
            <v>2574.0707532746105</v>
          </cell>
          <cell r="K102">
            <v>1182.3982978673037</v>
          </cell>
          <cell r="L102">
            <v>1001.4476800146664</v>
          </cell>
          <cell r="M102">
            <v>937.71519057747355</v>
          </cell>
          <cell r="N102">
            <v>1741.0766779163337</v>
          </cell>
          <cell r="O102">
            <v>3386.974485309242</v>
          </cell>
        </row>
        <row r="103">
          <cell r="B103" t="str">
            <v xml:space="preserve">  Legalización de Créditos</v>
          </cell>
          <cell r="C103">
            <v>2999.9999999419865</v>
          </cell>
          <cell r="D103">
            <v>152.61843308241339</v>
          </cell>
          <cell r="E103">
            <v>293.00127386757498</v>
          </cell>
          <cell r="F103">
            <v>165.15922392727933</v>
          </cell>
          <cell r="G103">
            <v>223.95657197068974</v>
          </cell>
          <cell r="H103">
            <v>272.81262122986396</v>
          </cell>
          <cell r="I103">
            <v>343.63150201712949</v>
          </cell>
          <cell r="J103">
            <v>262.92226757580823</v>
          </cell>
          <cell r="K103">
            <v>234.37104800452369</v>
          </cell>
          <cell r="L103">
            <v>239.11115095255386</v>
          </cell>
          <cell r="M103">
            <v>292.91461906668434</v>
          </cell>
          <cell r="N103">
            <v>217.30129853110904</v>
          </cell>
          <cell r="O103">
            <v>302.19998971635636</v>
          </cell>
        </row>
        <row r="104">
          <cell r="B104" t="str">
            <v xml:space="preserve">  Credito Constructor</v>
          </cell>
          <cell r="C104">
            <v>150000</v>
          </cell>
          <cell r="D104">
            <v>0</v>
          </cell>
          <cell r="E104">
            <v>0</v>
          </cell>
          <cell r="F104">
            <v>15000</v>
          </cell>
          <cell r="G104">
            <v>15000</v>
          </cell>
          <cell r="H104">
            <v>15000</v>
          </cell>
          <cell r="I104">
            <v>15000</v>
          </cell>
          <cell r="J104">
            <v>15000</v>
          </cell>
          <cell r="K104">
            <v>15000</v>
          </cell>
          <cell r="L104">
            <v>15000</v>
          </cell>
          <cell r="M104">
            <v>15000</v>
          </cell>
          <cell r="N104">
            <v>15000</v>
          </cell>
          <cell r="O104">
            <v>15000</v>
          </cell>
        </row>
        <row r="105">
          <cell r="B105" t="str">
            <v>Construcciones y Mejoras</v>
          </cell>
          <cell r="C105">
            <v>7191.3544899999988</v>
          </cell>
          <cell r="D105">
            <v>599.279539</v>
          </cell>
          <cell r="E105">
            <v>599.27954099999999</v>
          </cell>
          <cell r="F105">
            <v>599.27954099999999</v>
          </cell>
          <cell r="G105">
            <v>599.27954099999999</v>
          </cell>
          <cell r="H105">
            <v>599.27954099999999</v>
          </cell>
          <cell r="I105">
            <v>599.27954099999999</v>
          </cell>
          <cell r="J105">
            <v>599.27954099999999</v>
          </cell>
          <cell r="K105">
            <v>599.27954099999999</v>
          </cell>
          <cell r="L105">
            <v>599.27954099999999</v>
          </cell>
          <cell r="M105">
            <v>599.27954099999999</v>
          </cell>
          <cell r="N105">
            <v>599.27954099999999</v>
          </cell>
          <cell r="O105">
            <v>599.27954099999999</v>
          </cell>
        </row>
        <row r="106">
          <cell r="B106" t="str">
            <v xml:space="preserve">  Construcción edificio sede</v>
          </cell>
          <cell r="C106">
            <v>0</v>
          </cell>
          <cell r="D106">
            <v>0</v>
          </cell>
          <cell r="E106">
            <v>0</v>
          </cell>
          <cell r="F106">
            <v>0</v>
          </cell>
          <cell r="G106">
            <v>0</v>
          </cell>
          <cell r="H106">
            <v>0</v>
          </cell>
          <cell r="I106">
            <v>0</v>
          </cell>
          <cell r="J106">
            <v>0</v>
          </cell>
          <cell r="K106">
            <v>0</v>
          </cell>
          <cell r="L106">
            <v>0</v>
          </cell>
          <cell r="M106">
            <v>0</v>
          </cell>
          <cell r="N106">
            <v>0</v>
          </cell>
          <cell r="O106">
            <v>0</v>
          </cell>
        </row>
        <row r="107">
          <cell r="B107" t="str">
            <v xml:space="preserve">  Adecuaciones y mejoras</v>
          </cell>
          <cell r="C107">
            <v>7191.3544899999988</v>
          </cell>
          <cell r="D107">
            <v>599.279539</v>
          </cell>
          <cell r="E107">
            <v>599.27954099999999</v>
          </cell>
          <cell r="F107">
            <v>599.27954099999999</v>
          </cell>
          <cell r="G107">
            <v>599.27954099999999</v>
          </cell>
          <cell r="H107">
            <v>599.27954099999999</v>
          </cell>
          <cell r="I107">
            <v>599.27954099999999</v>
          </cell>
          <cell r="J107">
            <v>599.27954099999999</v>
          </cell>
          <cell r="K107">
            <v>599.27954099999999</v>
          </cell>
          <cell r="L107">
            <v>599.27954099999999</v>
          </cell>
          <cell r="M107">
            <v>599.27954099999999</v>
          </cell>
          <cell r="N107">
            <v>599.27954099999999</v>
          </cell>
          <cell r="O107">
            <v>599.27954099999999</v>
          </cell>
        </row>
        <row r="108">
          <cell r="B108" t="str">
            <v>Proyectos de Tecnología</v>
          </cell>
          <cell r="C108">
            <v>174740.7958909545</v>
          </cell>
          <cell r="D108">
            <v>15011.434548076279</v>
          </cell>
          <cell r="E108">
            <v>14646.092017454353</v>
          </cell>
          <cell r="F108">
            <v>14437.949599204983</v>
          </cell>
          <cell r="G108">
            <v>14148.619140217153</v>
          </cell>
          <cell r="H108">
            <v>14143.499552245034</v>
          </cell>
          <cell r="I108">
            <v>13853.059615026385</v>
          </cell>
          <cell r="J108">
            <v>13952.791851804146</v>
          </cell>
          <cell r="K108">
            <v>14294.827599043654</v>
          </cell>
          <cell r="L108">
            <v>14585.721487418716</v>
          </cell>
          <cell r="M108">
            <v>14889.854399112515</v>
          </cell>
          <cell r="N108">
            <v>15215.070729340869</v>
          </cell>
          <cell r="O108">
            <v>15561.875352010433</v>
          </cell>
        </row>
        <row r="109">
          <cell r="B109" t="str">
            <v xml:space="preserve">  Inversiones tecnológicas</v>
          </cell>
          <cell r="C109">
            <v>42979.133200485339</v>
          </cell>
          <cell r="D109">
            <v>3411.5924092414539</v>
          </cell>
          <cell r="E109">
            <v>3539.5643618096628</v>
          </cell>
          <cell r="F109">
            <v>3578.0547101618013</v>
          </cell>
          <cell r="G109">
            <v>3606.8701623762418</v>
          </cell>
          <cell r="H109">
            <v>3594.7244841680881</v>
          </cell>
          <cell r="I109">
            <v>3432.5470018475216</v>
          </cell>
          <cell r="J109">
            <v>3500.78590852661</v>
          </cell>
          <cell r="K109">
            <v>3532.9215533944498</v>
          </cell>
          <cell r="L109">
            <v>3633.209453285358</v>
          </cell>
          <cell r="M109">
            <v>3679.0687730945615</v>
          </cell>
          <cell r="N109">
            <v>3719.0019892074706</v>
          </cell>
          <cell r="O109">
            <v>3750.7923933721167</v>
          </cell>
        </row>
        <row r="110">
          <cell r="B110" t="str">
            <v xml:space="preserve">  Soporte y operación</v>
          </cell>
          <cell r="C110">
            <v>131761.66269046915</v>
          </cell>
          <cell r="D110">
            <v>11599.842138834825</v>
          </cell>
          <cell r="E110">
            <v>11106.52765564469</v>
          </cell>
          <cell r="F110">
            <v>10859.894889043182</v>
          </cell>
          <cell r="G110">
            <v>10541.748977840911</v>
          </cell>
          <cell r="H110">
            <v>10548.775068076946</v>
          </cell>
          <cell r="I110">
            <v>10420.512613178862</v>
          </cell>
          <cell r="J110">
            <v>10452.005943277536</v>
          </cell>
          <cell r="K110">
            <v>10761.906045649204</v>
          </cell>
          <cell r="L110">
            <v>10952.512034133357</v>
          </cell>
          <cell r="M110">
            <v>11210.785626017954</v>
          </cell>
          <cell r="N110">
            <v>11496.068740133398</v>
          </cell>
          <cell r="O110">
            <v>11811.082958638315</v>
          </cell>
        </row>
        <row r="111">
          <cell r="B111" t="str">
            <v>Seguros a deudores</v>
          </cell>
          <cell r="C111">
            <v>111354.00791460616</v>
          </cell>
          <cell r="D111">
            <v>3580.8028929032903</v>
          </cell>
          <cell r="E111">
            <v>3561.4658808656759</v>
          </cell>
          <cell r="F111">
            <v>76022.138242292131</v>
          </cell>
          <cell r="G111">
            <v>3040.1711721029988</v>
          </cell>
          <cell r="H111">
            <v>3000.5000160133923</v>
          </cell>
          <cell r="I111">
            <v>3042.672186063779</v>
          </cell>
          <cell r="J111">
            <v>3069.951237965161</v>
          </cell>
          <cell r="K111">
            <v>3100.3545886663128</v>
          </cell>
          <cell r="L111">
            <v>3129.8719324865438</v>
          </cell>
          <cell r="M111">
            <v>3194.0098348490765</v>
          </cell>
          <cell r="N111">
            <v>3263.3583930064315</v>
          </cell>
          <cell r="O111">
            <v>3348.7115373913725</v>
          </cell>
        </row>
        <row r="112">
          <cell r="B112" t="str">
            <v>Otros Gastos</v>
          </cell>
          <cell r="C112">
            <v>17384.000928000005</v>
          </cell>
          <cell r="D112">
            <v>1448.6667440000001</v>
          </cell>
          <cell r="E112">
            <v>1448.6667440000001</v>
          </cell>
          <cell r="F112">
            <v>1448.6667440000001</v>
          </cell>
          <cell r="G112">
            <v>1448.6667440000001</v>
          </cell>
          <cell r="H112">
            <v>1448.6667440000001</v>
          </cell>
          <cell r="I112">
            <v>1448.6667440000001</v>
          </cell>
          <cell r="J112">
            <v>1448.6667440000001</v>
          </cell>
          <cell r="K112">
            <v>1448.6667440000001</v>
          </cell>
          <cell r="L112">
            <v>1448.6667440000001</v>
          </cell>
          <cell r="M112">
            <v>1448.6667440000001</v>
          </cell>
          <cell r="N112">
            <v>1448.6667440000001</v>
          </cell>
          <cell r="O112">
            <v>1448.6667440000001</v>
          </cell>
        </row>
        <row r="113">
          <cell r="B113" t="str">
            <v xml:space="preserve">  Reintegro de Créditos Hipotecario </v>
          </cell>
          <cell r="C113">
            <v>14652.000468000004</v>
          </cell>
          <cell r="D113">
            <v>1221.000039</v>
          </cell>
          <cell r="E113">
            <v>1221.000039</v>
          </cell>
          <cell r="F113">
            <v>1221.000039</v>
          </cell>
          <cell r="G113">
            <v>1221.000039</v>
          </cell>
          <cell r="H113">
            <v>1221.000039</v>
          </cell>
          <cell r="I113">
            <v>1221.000039</v>
          </cell>
          <cell r="J113">
            <v>1221.000039</v>
          </cell>
          <cell r="K113">
            <v>1221.000039</v>
          </cell>
          <cell r="L113">
            <v>1221.000039</v>
          </cell>
          <cell r="M113">
            <v>1221.000039</v>
          </cell>
          <cell r="N113">
            <v>1221.000039</v>
          </cell>
          <cell r="O113">
            <v>1221.000039</v>
          </cell>
        </row>
        <row r="114">
          <cell r="B114" t="str">
            <v xml:space="preserve">  Reintegro de Crédito Educativo</v>
          </cell>
          <cell r="C114">
            <v>0</v>
          </cell>
          <cell r="D114">
            <v>0</v>
          </cell>
          <cell r="E114">
            <v>0</v>
          </cell>
          <cell r="F114">
            <v>0</v>
          </cell>
          <cell r="G114">
            <v>0</v>
          </cell>
          <cell r="H114">
            <v>0</v>
          </cell>
          <cell r="I114">
            <v>0</v>
          </cell>
          <cell r="J114">
            <v>0</v>
          </cell>
          <cell r="K114">
            <v>0</v>
          </cell>
          <cell r="L114">
            <v>0</v>
          </cell>
          <cell r="M114">
            <v>0</v>
          </cell>
          <cell r="N114">
            <v>0</v>
          </cell>
          <cell r="O114">
            <v>0</v>
          </cell>
        </row>
        <row r="115">
          <cell r="B115" t="str">
            <v xml:space="preserve">  Otros gastos - código 60 </v>
          </cell>
          <cell r="C115">
            <v>2732.0004600000007</v>
          </cell>
          <cell r="D115">
            <v>227.66670500000001</v>
          </cell>
          <cell r="E115">
            <v>227.66670500000001</v>
          </cell>
          <cell r="F115">
            <v>227.66670500000001</v>
          </cell>
          <cell r="G115">
            <v>227.66670500000001</v>
          </cell>
          <cell r="H115">
            <v>227.66670500000001</v>
          </cell>
          <cell r="I115">
            <v>227.66670500000001</v>
          </cell>
          <cell r="J115">
            <v>227.66670500000001</v>
          </cell>
          <cell r="K115">
            <v>227.66670500000001</v>
          </cell>
          <cell r="L115">
            <v>227.66670500000001</v>
          </cell>
          <cell r="M115">
            <v>227.66670500000001</v>
          </cell>
          <cell r="N115">
            <v>227.66670500000001</v>
          </cell>
          <cell r="O115">
            <v>227.66670500000001</v>
          </cell>
        </row>
        <row r="116">
          <cell r="B116" t="str">
            <v>F.   SALDO DISPONIBLE FINAL  ( A+B-C )</v>
          </cell>
          <cell r="C116">
            <v>336580.83933006553</v>
          </cell>
          <cell r="D116">
            <v>1023889.3308328664</v>
          </cell>
          <cell r="E116">
            <v>1573508.0830355554</v>
          </cell>
          <cell r="F116">
            <v>1385984.8390496008</v>
          </cell>
          <cell r="G116">
            <v>1218697.6485996621</v>
          </cell>
          <cell r="H116">
            <v>1081112.0369218427</v>
          </cell>
          <cell r="I116">
            <v>978303.84632680146</v>
          </cell>
          <cell r="J116">
            <v>820648.01031157025</v>
          </cell>
          <cell r="K116">
            <v>725251.52858173824</v>
          </cell>
          <cell r="L116">
            <v>632304.27225947217</v>
          </cell>
          <cell r="M116">
            <v>545748.42147224827</v>
          </cell>
          <cell r="N116">
            <v>432250.1804249179</v>
          </cell>
          <cell r="O116">
            <v>336580.83933006541</v>
          </cell>
        </row>
        <row r="117">
          <cell r="A117">
            <v>117</v>
          </cell>
        </row>
        <row r="121">
          <cell r="E121" t="str">
            <v>Consolidado: gastos y cuentas por pagar</v>
          </cell>
          <cell r="H121" t="str">
            <v>Acumulado: sumatoria de los meses</v>
          </cell>
        </row>
        <row r="123">
          <cell r="B123" t="str">
            <v xml:space="preserve">FLUJO DE CAJA CONSOLIDADO ACUMULADO PARA EL AÑO 2014 </v>
          </cell>
        </row>
        <row r="125">
          <cell r="B125" t="str">
            <v>FLUJO DE CAJA PROYECTADO  2014</v>
          </cell>
        </row>
        <row r="126">
          <cell r="B126" t="str">
            <v>(Millones de Pesos)</v>
          </cell>
        </row>
        <row r="128">
          <cell r="B128" t="str">
            <v>DETALLE</v>
          </cell>
          <cell r="C128" t="str">
            <v>TOTAL</v>
          </cell>
          <cell r="D128" t="str">
            <v xml:space="preserve">FLUJO  DE CAJA MENSUALIZADO </v>
          </cell>
        </row>
        <row r="129">
          <cell r="C129" t="str">
            <v>AÑO</v>
          </cell>
          <cell r="D129" t="str">
            <v>ENERO</v>
          </cell>
          <cell r="E129" t="str">
            <v>FEBRERO</v>
          </cell>
          <cell r="F129" t="str">
            <v>MARZO</v>
          </cell>
          <cell r="G129" t="str">
            <v>ABRIL</v>
          </cell>
          <cell r="H129" t="str">
            <v>MAYO</v>
          </cell>
          <cell r="I129" t="str">
            <v>JUNIO</v>
          </cell>
          <cell r="J129" t="str">
            <v>JULIO</v>
          </cell>
          <cell r="K129" t="str">
            <v>AGOSTO</v>
          </cell>
          <cell r="L129" t="str">
            <v>SEPTIEM</v>
          </cell>
          <cell r="M129" t="str">
            <v>OCTUBRE</v>
          </cell>
          <cell r="N129" t="str">
            <v>NOVIEM</v>
          </cell>
          <cell r="O129" t="str">
            <v>DICIEMBRE</v>
          </cell>
        </row>
        <row r="131">
          <cell r="A131">
            <v>131</v>
          </cell>
          <cell r="B131" t="str">
            <v>A.   SALDO DISPONIBLE INICIAL</v>
          </cell>
          <cell r="C131">
            <v>1063000</v>
          </cell>
          <cell r="D131">
            <v>1063000</v>
          </cell>
          <cell r="E131">
            <v>1026926.31635835</v>
          </cell>
          <cell r="F131">
            <v>1579671.598070225</v>
          </cell>
          <cell r="G131">
            <v>1395302.1681991322</v>
          </cell>
          <cell r="H131">
            <v>1231185.2691532134</v>
          </cell>
          <cell r="I131">
            <v>1096681.9526545121</v>
          </cell>
          <cell r="J131">
            <v>996971.61948017695</v>
          </cell>
          <cell r="K131">
            <v>842358.6381298448</v>
          </cell>
          <cell r="L131">
            <v>750024.4026096809</v>
          </cell>
          <cell r="M131">
            <v>660174.33472178818</v>
          </cell>
          <cell r="N131">
            <v>576740.16218018113</v>
          </cell>
          <cell r="O131">
            <v>466390.40320909175</v>
          </cell>
        </row>
        <row r="132">
          <cell r="A132">
            <v>132</v>
          </cell>
        </row>
        <row r="133">
          <cell r="A133">
            <v>133</v>
          </cell>
          <cell r="B133" t="str">
            <v xml:space="preserve">B.   INGRESOS </v>
          </cell>
          <cell r="C133">
            <v>3029738.0330137336</v>
          </cell>
          <cell r="D133">
            <v>212246.86869644801</v>
          </cell>
          <cell r="E133">
            <v>1115714.6402211511</v>
          </cell>
          <cell r="F133">
            <v>1300706.339682749</v>
          </cell>
          <cell r="G133">
            <v>1490533.9453637686</v>
          </cell>
          <cell r="H133">
            <v>1680833.685670391</v>
          </cell>
          <cell r="I133">
            <v>1852790.0444558416</v>
          </cell>
          <cell r="J133">
            <v>2041243.4521502815</v>
          </cell>
          <cell r="K133">
            <v>2229110.9893620801</v>
          </cell>
          <cell r="L133">
            <v>2425602.0729773212</v>
          </cell>
          <cell r="M133">
            <v>2615629.0586755238</v>
          </cell>
          <cell r="N133">
            <v>2794804.2694227113</v>
          </cell>
          <cell r="O133">
            <v>2979521.6429472249</v>
          </cell>
        </row>
        <row r="134">
          <cell r="A134">
            <v>134</v>
          </cell>
          <cell r="B134" t="str">
            <v>Cartera Hipotecaria</v>
          </cell>
          <cell r="C134">
            <v>1002789</v>
          </cell>
          <cell r="D134">
            <v>93288</v>
          </cell>
          <cell r="E134">
            <v>244587</v>
          </cell>
          <cell r="F134">
            <v>325191</v>
          </cell>
          <cell r="G134">
            <v>406330</v>
          </cell>
          <cell r="H134">
            <v>485753</v>
          </cell>
          <cell r="I134">
            <v>552255</v>
          </cell>
          <cell r="J134">
            <v>633583</v>
          </cell>
          <cell r="K134">
            <v>707745</v>
          </cell>
          <cell r="L134">
            <v>784505</v>
          </cell>
          <cell r="M134">
            <v>861472</v>
          </cell>
          <cell r="N134">
            <v>929240</v>
          </cell>
          <cell r="O134">
            <v>1002789</v>
          </cell>
        </row>
        <row r="135">
          <cell r="A135">
            <v>135</v>
          </cell>
          <cell r="B135" t="str">
            <v xml:space="preserve">  Recaudo Tesorería</v>
          </cell>
          <cell r="C135">
            <v>858687</v>
          </cell>
          <cell r="D135">
            <v>72296</v>
          </cell>
          <cell r="E135">
            <v>141638</v>
          </cell>
          <cell r="F135">
            <v>213934</v>
          </cell>
          <cell r="G135">
            <v>283276</v>
          </cell>
          <cell r="H135">
            <v>358526</v>
          </cell>
          <cell r="I135">
            <v>421961</v>
          </cell>
          <cell r="J135">
            <v>500165</v>
          </cell>
          <cell r="K135">
            <v>569507</v>
          </cell>
          <cell r="L135">
            <v>644755</v>
          </cell>
          <cell r="M135">
            <v>720005</v>
          </cell>
          <cell r="N135">
            <v>786392</v>
          </cell>
          <cell r="O135">
            <v>858687</v>
          </cell>
        </row>
        <row r="136">
          <cell r="A136">
            <v>136</v>
          </cell>
          <cell r="B136" t="str">
            <v xml:space="preserve">  Abono de Cesantías</v>
          </cell>
          <cell r="C136">
            <v>144102</v>
          </cell>
          <cell r="D136">
            <v>20992</v>
          </cell>
          <cell r="E136">
            <v>102949</v>
          </cell>
          <cell r="F136">
            <v>111257</v>
          </cell>
          <cell r="G136">
            <v>123054</v>
          </cell>
          <cell r="H136">
            <v>127227</v>
          </cell>
          <cell r="I136">
            <v>130294</v>
          </cell>
          <cell r="J136">
            <v>133418</v>
          </cell>
          <cell r="K136">
            <v>138238</v>
          </cell>
          <cell r="L136">
            <v>139750</v>
          </cell>
          <cell r="M136">
            <v>141467</v>
          </cell>
          <cell r="N136">
            <v>142848</v>
          </cell>
          <cell r="O136">
            <v>144102</v>
          </cell>
        </row>
        <row r="137">
          <cell r="A137">
            <v>137</v>
          </cell>
          <cell r="B137" t="str">
            <v>Cartera Educativa</v>
          </cell>
          <cell r="C137">
            <v>9496.1862416069544</v>
          </cell>
          <cell r="D137">
            <v>657.13773363378834</v>
          </cell>
          <cell r="E137">
            <v>1340.8303257075877</v>
          </cell>
          <cell r="F137">
            <v>2046.4712758987275</v>
          </cell>
          <cell r="G137">
            <v>2765.0138560695027</v>
          </cell>
          <cell r="H137">
            <v>3504.6136606906939</v>
          </cell>
          <cell r="I137">
            <v>4263.6317010447992</v>
          </cell>
          <cell r="J137">
            <v>5046.3232019725447</v>
          </cell>
          <cell r="K137">
            <v>5864.5387651972278</v>
          </cell>
          <cell r="L137">
            <v>6718.4078970010187</v>
          </cell>
          <cell r="M137">
            <v>7606.9388729270713</v>
          </cell>
          <cell r="N137">
            <v>8532.0444150801322</v>
          </cell>
          <cell r="O137">
            <v>9496.1862416069544</v>
          </cell>
        </row>
        <row r="138">
          <cell r="A138">
            <v>138</v>
          </cell>
          <cell r="B138" t="str">
            <v>Aportes de Afiliados</v>
          </cell>
          <cell r="C138">
            <v>1488361</v>
          </cell>
          <cell r="D138">
            <v>81027</v>
          </cell>
          <cell r="E138">
            <v>793948</v>
          </cell>
          <cell r="F138">
            <v>864638</v>
          </cell>
          <cell r="G138">
            <v>934937</v>
          </cell>
          <cell r="H138">
            <v>1004825</v>
          </cell>
          <cell r="I138">
            <v>1071261</v>
          </cell>
          <cell r="J138">
            <v>1138266</v>
          </cell>
          <cell r="K138">
            <v>1207623</v>
          </cell>
          <cell r="L138">
            <v>1277337</v>
          </cell>
          <cell r="M138">
            <v>1347413</v>
          </cell>
          <cell r="N138">
            <v>1417553</v>
          </cell>
          <cell r="O138">
            <v>1488361</v>
          </cell>
        </row>
        <row r="139">
          <cell r="A139">
            <v>139</v>
          </cell>
          <cell r="B139" t="str">
            <v>Ahorro Voluntario</v>
          </cell>
          <cell r="C139">
            <v>403525</v>
          </cell>
          <cell r="D139">
            <v>31209</v>
          </cell>
          <cell r="E139">
            <v>61246</v>
          </cell>
          <cell r="F139">
            <v>91129</v>
          </cell>
          <cell r="G139">
            <v>122878</v>
          </cell>
          <cell r="H139">
            <v>155513</v>
          </cell>
          <cell r="I139">
            <v>187054</v>
          </cell>
          <cell r="J139">
            <v>220522</v>
          </cell>
          <cell r="K139">
            <v>256938</v>
          </cell>
          <cell r="L139">
            <v>294324</v>
          </cell>
          <cell r="M139">
            <v>327702</v>
          </cell>
          <cell r="N139">
            <v>366096</v>
          </cell>
          <cell r="O139">
            <v>403525</v>
          </cell>
        </row>
        <row r="140">
          <cell r="A140">
            <v>140</v>
          </cell>
          <cell r="B140" t="str">
            <v>Rendimientos Financieros</v>
          </cell>
          <cell r="C140">
            <v>55906</v>
          </cell>
          <cell r="D140">
            <v>469</v>
          </cell>
          <cell r="E140">
            <v>7864</v>
          </cell>
          <cell r="F140">
            <v>9819</v>
          </cell>
          <cell r="G140">
            <v>14564</v>
          </cell>
          <cell r="H140">
            <v>20977</v>
          </cell>
          <cell r="I140">
            <v>26469</v>
          </cell>
          <cell r="J140">
            <v>31086</v>
          </cell>
          <cell r="K140">
            <v>36920</v>
          </cell>
          <cell r="L140">
            <v>47388</v>
          </cell>
          <cell r="M140">
            <v>54766</v>
          </cell>
          <cell r="N140">
            <v>55343</v>
          </cell>
          <cell r="O140">
            <v>55906</v>
          </cell>
        </row>
        <row r="141">
          <cell r="A141">
            <v>141</v>
          </cell>
          <cell r="B141" t="str">
            <v>Recaudo Intereses Credito Constuctor</v>
          </cell>
          <cell r="C141">
            <v>6643.179104655097</v>
          </cell>
          <cell r="D141">
            <v>553.59825872125793</v>
          </cell>
          <cell r="E141">
            <v>1107.1965174425159</v>
          </cell>
          <cell r="F141">
            <v>1660.7947761637738</v>
          </cell>
          <cell r="G141">
            <v>2214.3930348850317</v>
          </cell>
          <cell r="H141">
            <v>2767.9912936062897</v>
          </cell>
          <cell r="I141">
            <v>3321.5895523275476</v>
          </cell>
          <cell r="J141">
            <v>3875.1878110488055</v>
          </cell>
          <cell r="K141">
            <v>4428.7860697700635</v>
          </cell>
          <cell r="L141">
            <v>4982.3843284913219</v>
          </cell>
          <cell r="M141">
            <v>5535.9825872125803</v>
          </cell>
          <cell r="N141">
            <v>6089.5808459338386</v>
          </cell>
          <cell r="O141">
            <v>6643.179104655097</v>
          </cell>
        </row>
        <row r="142">
          <cell r="A142">
            <v>142</v>
          </cell>
          <cell r="B142" t="str">
            <v>Comisión Recaudo Seguros a Terceros</v>
          </cell>
          <cell r="C142">
            <v>7029.6253314791611</v>
          </cell>
          <cell r="D142">
            <v>450.31376760922285</v>
          </cell>
          <cell r="E142">
            <v>921.62777451708598</v>
          </cell>
          <cell r="F142">
            <v>1414.9213602026855</v>
          </cell>
          <cell r="G142">
            <v>1931.2195353301777</v>
          </cell>
          <cell r="H142">
            <v>2471.595111609965</v>
          </cell>
          <cell r="I142">
            <v>3037.1709309852818</v>
          </cell>
          <cell r="J142">
            <v>3629.1221987761869</v>
          </cell>
          <cell r="K142">
            <v>4248.6789256289831</v>
          </cell>
          <cell r="L142">
            <v>4897.1284833451737</v>
          </cell>
          <cell r="M142">
            <v>5575.8182799006854</v>
          </cell>
          <cell r="N142">
            <v>6286.1585592137653</v>
          </cell>
          <cell r="O142">
            <v>7029.6253314791611</v>
          </cell>
        </row>
        <row r="143">
          <cell r="A143">
            <v>143</v>
          </cell>
          <cell r="B143" t="str">
            <v xml:space="preserve">  Arrendamiento activos fijos</v>
          </cell>
          <cell r="C143">
            <v>966</v>
          </cell>
          <cell r="D143">
            <v>80.5</v>
          </cell>
          <cell r="E143">
            <v>161</v>
          </cell>
          <cell r="F143">
            <v>241.5</v>
          </cell>
          <cell r="G143">
            <v>322</v>
          </cell>
          <cell r="H143">
            <v>402.5</v>
          </cell>
          <cell r="I143">
            <v>483</v>
          </cell>
          <cell r="J143">
            <v>563.5</v>
          </cell>
          <cell r="K143">
            <v>644</v>
          </cell>
          <cell r="L143">
            <v>724.5</v>
          </cell>
          <cell r="M143">
            <v>805</v>
          </cell>
          <cell r="N143">
            <v>885.5</v>
          </cell>
          <cell r="O143">
            <v>966</v>
          </cell>
        </row>
        <row r="144">
          <cell r="A144">
            <v>144</v>
          </cell>
          <cell r="B144" t="str">
            <v xml:space="preserve">  Venta de Activos</v>
          </cell>
          <cell r="C144">
            <v>320</v>
          </cell>
          <cell r="D144">
            <v>26.666667</v>
          </cell>
          <cell r="E144">
            <v>53.333334000000001</v>
          </cell>
          <cell r="F144">
            <v>80.000000999999997</v>
          </cell>
          <cell r="G144">
            <v>106.666668</v>
          </cell>
          <cell r="H144">
            <v>133.33333500000001</v>
          </cell>
          <cell r="I144">
            <v>160.00000199999999</v>
          </cell>
          <cell r="J144">
            <v>186.66666899999998</v>
          </cell>
          <cell r="K144">
            <v>213.33333199999998</v>
          </cell>
          <cell r="L144">
            <v>239.99999899999997</v>
          </cell>
          <cell r="M144">
            <v>266.66666599999996</v>
          </cell>
          <cell r="N144">
            <v>293.33333299999998</v>
          </cell>
          <cell r="O144">
            <v>320</v>
          </cell>
        </row>
        <row r="145">
          <cell r="A145">
            <v>145</v>
          </cell>
          <cell r="B145" t="str">
            <v>Otros Ingresos</v>
          </cell>
          <cell r="C145">
            <v>54702.042335992264</v>
          </cell>
          <cell r="D145">
            <v>4592.8189364837408</v>
          </cell>
          <cell r="E145">
            <v>9275.1818566697311</v>
          </cell>
          <cell r="F145">
            <v>13984.829382531359</v>
          </cell>
          <cell r="G145">
            <v>18710.95419755108</v>
          </cell>
          <cell r="H145">
            <v>23349.082787669307</v>
          </cell>
          <cell r="I145">
            <v>28002.773619375363</v>
          </cell>
          <cell r="J145">
            <v>32601.461695274407</v>
          </cell>
          <cell r="K145">
            <v>37219.541311942536</v>
          </cell>
          <cell r="L145">
            <v>41872.563157315977</v>
          </cell>
          <cell r="M145">
            <v>46550.074813932777</v>
          </cell>
          <cell r="N145">
            <v>51254.390301173655</v>
          </cell>
          <cell r="O145">
            <v>55988.042335992272</v>
          </cell>
        </row>
        <row r="146">
          <cell r="A146">
            <v>146</v>
          </cell>
          <cell r="B146" t="str">
            <v xml:space="preserve">  Reintegro de Crédito Educativo</v>
          </cell>
          <cell r="C146">
            <v>180</v>
          </cell>
          <cell r="D146">
            <v>15</v>
          </cell>
          <cell r="E146">
            <v>30</v>
          </cell>
          <cell r="F146">
            <v>45</v>
          </cell>
          <cell r="G146">
            <v>60</v>
          </cell>
          <cell r="H146">
            <v>75</v>
          </cell>
          <cell r="I146">
            <v>90</v>
          </cell>
          <cell r="J146">
            <v>105</v>
          </cell>
          <cell r="K146">
            <v>120</v>
          </cell>
          <cell r="L146">
            <v>135</v>
          </cell>
          <cell r="M146">
            <v>150</v>
          </cell>
          <cell r="N146">
            <v>165</v>
          </cell>
          <cell r="O146">
            <v>180</v>
          </cell>
        </row>
        <row r="147">
          <cell r="A147">
            <v>147</v>
          </cell>
          <cell r="B147" t="str">
            <v xml:space="preserve">  Reintegros Cartera Hipotecaria</v>
          </cell>
          <cell r="C147">
            <v>19436.328139191348</v>
          </cell>
          <cell r="D147">
            <v>1623.5598119204606</v>
          </cell>
          <cell r="E147">
            <v>3253.1052276486398</v>
          </cell>
          <cell r="F147">
            <v>4849.2530186092526</v>
          </cell>
          <cell r="G147">
            <v>6453.7636778037931</v>
          </cell>
          <cell r="H147">
            <v>8012.8805018130188</v>
          </cell>
          <cell r="I147">
            <v>9590.3945905821929</v>
          </cell>
          <cell r="J147">
            <v>11193.48892746925</v>
          </cell>
          <cell r="K147">
            <v>12810.717945802848</v>
          </cell>
          <cell r="L147">
            <v>14440.500046779729</v>
          </cell>
          <cell r="M147">
            <v>16086.949570800085</v>
          </cell>
          <cell r="N147">
            <v>17751.648301767349</v>
          </cell>
          <cell r="O147">
            <v>19436.328139191348</v>
          </cell>
        </row>
        <row r="148">
          <cell r="A148">
            <v>148</v>
          </cell>
          <cell r="B148" t="str">
            <v xml:space="preserve">  Reintegros Aportes de Cesantías</v>
          </cell>
          <cell r="C148">
            <v>31660.484491038384</v>
          </cell>
          <cell r="D148">
            <v>2579.7355354677056</v>
          </cell>
          <cell r="E148">
            <v>5225.3838694620936</v>
          </cell>
          <cell r="F148">
            <v>7916.31279277879</v>
          </cell>
          <cell r="G148">
            <v>10598.980582078933</v>
          </cell>
          <cell r="H148">
            <v>13282.927959036677</v>
          </cell>
          <cell r="I148">
            <v>15950.611189806925</v>
          </cell>
          <cell r="J148">
            <v>18556.174376827556</v>
          </cell>
          <cell r="K148">
            <v>21163.163109538065</v>
          </cell>
          <cell r="L148">
            <v>23783.143858394305</v>
          </cell>
          <cell r="M148">
            <v>26405.855728699011</v>
          </cell>
          <cell r="N148">
            <v>29031.546035913525</v>
          </cell>
          <cell r="O148">
            <v>31660.484491038384</v>
          </cell>
        </row>
        <row r="149">
          <cell r="A149">
            <v>149</v>
          </cell>
          <cell r="B149" t="str">
            <v xml:space="preserve">  Otros Ingresos - código 19 </v>
          </cell>
          <cell r="C149">
            <v>3425.2297057625337</v>
          </cell>
          <cell r="D149">
            <v>267.35692209557419</v>
          </cell>
          <cell r="E149">
            <v>552.35942555899715</v>
          </cell>
          <cell r="F149">
            <v>852.76357014331711</v>
          </cell>
          <cell r="G149">
            <v>1169.5432696683529</v>
          </cell>
          <cell r="H149">
            <v>1442.4409918196102</v>
          </cell>
          <cell r="I149">
            <v>1728.7678369862438</v>
          </cell>
          <cell r="J149">
            <v>1996.6317219776008</v>
          </cell>
          <cell r="K149">
            <v>2268.3269246016221</v>
          </cell>
          <cell r="L149">
            <v>2549.419253141944</v>
          </cell>
          <cell r="M149">
            <v>2835.6028484336798</v>
          </cell>
          <cell r="N149">
            <v>3127.3626304927807</v>
          </cell>
          <cell r="O149">
            <v>3425.2297057625337</v>
          </cell>
        </row>
        <row r="150">
          <cell r="A150">
            <v>150</v>
          </cell>
          <cell r="B150" t="str">
            <v xml:space="preserve">C.   EGRESOS </v>
          </cell>
          <cell r="C150">
            <v>3718839.1522756759</v>
          </cell>
          <cell r="D150">
            <v>248320.552338098</v>
          </cell>
          <cell r="E150">
            <v>602169.57166011189</v>
          </cell>
          <cell r="F150">
            <v>974684.51510766451</v>
          </cell>
          <cell r="G150">
            <v>1331799.3112386228</v>
          </cell>
          <cell r="H150">
            <v>1659684.6632230645</v>
          </cell>
          <cell r="I150">
            <v>1934449.2126035565</v>
          </cell>
          <cell r="J150">
            <v>2280558.4563132278</v>
          </cell>
          <cell r="K150">
            <v>2563822.4752548588</v>
          </cell>
          <cell r="L150">
            <v>2853260.8151923665</v>
          </cell>
          <cell r="M150">
            <v>3129843.6516777934</v>
          </cell>
          <cell r="N150">
            <v>3422517.103472311</v>
          </cell>
          <cell r="O150">
            <v>3702903.818091677</v>
          </cell>
        </row>
        <row r="151">
          <cell r="A151">
            <v>151</v>
          </cell>
          <cell r="B151" t="str">
            <v>Gastos Operacionales y no Operacionales</v>
          </cell>
          <cell r="C151">
            <v>257440.99305186217</v>
          </cell>
          <cell r="D151">
            <v>39124.112015999999</v>
          </cell>
          <cell r="E151">
            <v>66070.432772867207</v>
          </cell>
          <cell r="F151">
            <v>88741.81987360114</v>
          </cell>
          <cell r="G151">
            <v>100420.72976881688</v>
          </cell>
          <cell r="H151">
            <v>116655.73231271574</v>
          </cell>
          <cell r="I151">
            <v>130615.96721164424</v>
          </cell>
          <cell r="J151">
            <v>150964.19526969566</v>
          </cell>
          <cell r="K151">
            <v>167176.9831367447</v>
          </cell>
          <cell r="L151">
            <v>193665.89128237966</v>
          </cell>
          <cell r="M151">
            <v>198123.95418320067</v>
          </cell>
          <cell r="N151">
            <v>232038.31933792357</v>
          </cell>
          <cell r="O151">
            <v>257440.99305186217</v>
          </cell>
        </row>
        <row r="152">
          <cell r="A152">
            <v>152</v>
          </cell>
          <cell r="B152" t="str">
            <v xml:space="preserve">Cesantías </v>
          </cell>
          <cell r="C152">
            <v>1236295</v>
          </cell>
          <cell r="D152">
            <v>78810</v>
          </cell>
          <cell r="E152">
            <v>246480</v>
          </cell>
          <cell r="F152">
            <v>378875</v>
          </cell>
          <cell r="G152">
            <v>530094</v>
          </cell>
          <cell r="H152">
            <v>642655</v>
          </cell>
          <cell r="I152">
            <v>730479</v>
          </cell>
          <cell r="J152">
            <v>849890</v>
          </cell>
          <cell r="K152">
            <v>929676</v>
          </cell>
          <cell r="L152">
            <v>1004095</v>
          </cell>
          <cell r="M152">
            <v>1083298</v>
          </cell>
          <cell r="N152">
            <v>1159212</v>
          </cell>
          <cell r="O152">
            <v>1236295</v>
          </cell>
        </row>
        <row r="153">
          <cell r="A153">
            <v>153</v>
          </cell>
          <cell r="B153" t="str">
            <v>Definitivas</v>
          </cell>
          <cell r="C153">
            <v>348344</v>
          </cell>
          <cell r="D153">
            <v>25033</v>
          </cell>
          <cell r="E153">
            <v>53349</v>
          </cell>
          <cell r="F153">
            <v>82741</v>
          </cell>
          <cell r="G153">
            <v>122402</v>
          </cell>
          <cell r="H153">
            <v>154537</v>
          </cell>
          <cell r="I153">
            <v>180250</v>
          </cell>
          <cell r="J153">
            <v>215893</v>
          </cell>
          <cell r="K153">
            <v>243306</v>
          </cell>
          <cell r="L153">
            <v>268995</v>
          </cell>
          <cell r="M153">
            <v>295671</v>
          </cell>
          <cell r="N153">
            <v>321893</v>
          </cell>
          <cell r="O153">
            <v>348344</v>
          </cell>
        </row>
        <row r="154">
          <cell r="A154">
            <v>154</v>
          </cell>
          <cell r="B154" t="str">
            <v>Parciales</v>
          </cell>
          <cell r="C154">
            <v>887951</v>
          </cell>
          <cell r="D154">
            <v>53777</v>
          </cell>
          <cell r="E154">
            <v>193131</v>
          </cell>
          <cell r="F154">
            <v>296134</v>
          </cell>
          <cell r="G154">
            <v>407692</v>
          </cell>
          <cell r="H154">
            <v>488118</v>
          </cell>
          <cell r="I154">
            <v>550229</v>
          </cell>
          <cell r="J154">
            <v>633997</v>
          </cell>
          <cell r="K154">
            <v>686370</v>
          </cell>
          <cell r="L154">
            <v>735100</v>
          </cell>
          <cell r="M154">
            <v>787627</v>
          </cell>
          <cell r="N154">
            <v>837319</v>
          </cell>
          <cell r="O154">
            <v>887951</v>
          </cell>
        </row>
        <row r="155">
          <cell r="A155">
            <v>155</v>
          </cell>
          <cell r="B155" t="str">
            <v>Ahorro Voluntario</v>
          </cell>
          <cell r="C155">
            <v>342506</v>
          </cell>
          <cell r="D155">
            <v>25405</v>
          </cell>
          <cell r="E155">
            <v>50340</v>
          </cell>
          <cell r="F155">
            <v>74832</v>
          </cell>
          <cell r="G155">
            <v>103058</v>
          </cell>
          <cell r="H155">
            <v>130644</v>
          </cell>
          <cell r="I155">
            <v>157038</v>
          </cell>
          <cell r="J155">
            <v>186939</v>
          </cell>
          <cell r="K155">
            <v>216607</v>
          </cell>
          <cell r="L155">
            <v>246981</v>
          </cell>
          <cell r="M155">
            <v>278077</v>
          </cell>
          <cell r="N155">
            <v>309913</v>
          </cell>
          <cell r="O155">
            <v>342506</v>
          </cell>
        </row>
        <row r="156">
          <cell r="A156">
            <v>156</v>
          </cell>
          <cell r="B156" t="str">
            <v xml:space="preserve">Crédito </v>
          </cell>
          <cell r="C156">
            <v>1571927.0000002533</v>
          </cell>
          <cell r="D156">
            <v>84341.256598118416</v>
          </cell>
          <cell r="E156">
            <v>199832.11772394512</v>
          </cell>
          <cell r="F156">
            <v>301729.30668826657</v>
          </cell>
          <cell r="G156">
            <v>449932.12307068892</v>
          </cell>
          <cell r="H156">
            <v>603692.19340197346</v>
          </cell>
          <cell r="I156">
            <v>732783.49654144677</v>
          </cell>
          <cell r="J156">
            <v>891610.48956229724</v>
          </cell>
          <cell r="K156">
            <v>1031213.2589081691</v>
          </cell>
          <cell r="L156">
            <v>1171054.8177391363</v>
          </cell>
          <cell r="M156">
            <v>1314197.4475487804</v>
          </cell>
          <cell r="N156">
            <v>1446128.8255252279</v>
          </cell>
          <cell r="O156">
            <v>1571927.0000002536</v>
          </cell>
        </row>
        <row r="157">
          <cell r="A157">
            <v>157</v>
          </cell>
          <cell r="B157" t="str">
            <v xml:space="preserve">  Hipotecario</v>
          </cell>
          <cell r="C157">
            <v>1400000</v>
          </cell>
          <cell r="D157">
            <v>82649</v>
          </cell>
          <cell r="E157">
            <v>196689</v>
          </cell>
          <cell r="F157">
            <v>282382</v>
          </cell>
          <cell r="G157">
            <v>414384</v>
          </cell>
          <cell r="H157">
            <v>551663</v>
          </cell>
          <cell r="I157">
            <v>663229</v>
          </cell>
          <cell r="J157">
            <v>804219</v>
          </cell>
          <cell r="K157">
            <v>927405</v>
          </cell>
          <cell r="L157">
            <v>1051006</v>
          </cell>
          <cell r="M157">
            <v>1177918</v>
          </cell>
          <cell r="N157">
            <v>1292891</v>
          </cell>
          <cell r="O157">
            <v>1400000</v>
          </cell>
        </row>
        <row r="158">
          <cell r="A158">
            <v>158</v>
          </cell>
          <cell r="B158" t="str">
            <v xml:space="preserve">  Educativo</v>
          </cell>
          <cell r="C158">
            <v>18927.000000311396</v>
          </cell>
          <cell r="D158">
            <v>1539.6381650359992</v>
          </cell>
          <cell r="E158">
            <v>2697.4980169951195</v>
          </cell>
          <cell r="F158">
            <v>3736.5277573893263</v>
          </cell>
          <cell r="G158">
            <v>4713.3875678409595</v>
          </cell>
          <cell r="H158">
            <v>5921.6452778956054</v>
          </cell>
          <cell r="I158">
            <v>8103.3169153517665</v>
          </cell>
          <cell r="J158">
            <v>10677.387668626377</v>
          </cell>
          <cell r="K158">
            <v>11859.78596649368</v>
          </cell>
          <cell r="L158">
            <v>12861.233646508346</v>
          </cell>
          <cell r="M158">
            <v>13798.94883708582</v>
          </cell>
          <cell r="N158">
            <v>15540.025515002153</v>
          </cell>
          <cell r="O158">
            <v>18927.000000311396</v>
          </cell>
        </row>
        <row r="159">
          <cell r="A159">
            <v>159</v>
          </cell>
          <cell r="B159" t="str">
            <v xml:space="preserve">  Legalización de Créditos</v>
          </cell>
          <cell r="C159">
            <v>2999.9999999419865</v>
          </cell>
          <cell r="D159">
            <v>152.61843308241339</v>
          </cell>
          <cell r="E159">
            <v>445.61970694998837</v>
          </cell>
          <cell r="F159">
            <v>610.77893087726773</v>
          </cell>
          <cell r="G159">
            <v>834.73550284795749</v>
          </cell>
          <cell r="H159">
            <v>1107.5481240778215</v>
          </cell>
          <cell r="I159">
            <v>1451.1796260949509</v>
          </cell>
          <cell r="J159">
            <v>1714.1018936707592</v>
          </cell>
          <cell r="K159">
            <v>1948.472941675283</v>
          </cell>
          <cell r="L159">
            <v>2187.584092627837</v>
          </cell>
          <cell r="M159">
            <v>2480.4987116945213</v>
          </cell>
          <cell r="N159">
            <v>2697.8000102256301</v>
          </cell>
          <cell r="O159">
            <v>2999.9999999419865</v>
          </cell>
        </row>
        <row r="160">
          <cell r="A160">
            <v>160</v>
          </cell>
          <cell r="B160" t="str">
            <v xml:space="preserve">  Credito Constructor</v>
          </cell>
          <cell r="C160">
            <v>150000</v>
          </cell>
          <cell r="D160">
            <v>0</v>
          </cell>
          <cell r="E160">
            <v>0</v>
          </cell>
          <cell r="F160">
            <v>15000</v>
          </cell>
          <cell r="G160">
            <v>30000</v>
          </cell>
          <cell r="H160">
            <v>45000</v>
          </cell>
          <cell r="I160">
            <v>60000</v>
          </cell>
          <cell r="J160">
            <v>75000</v>
          </cell>
          <cell r="K160">
            <v>90000</v>
          </cell>
          <cell r="L160">
            <v>105000</v>
          </cell>
          <cell r="M160">
            <v>120000</v>
          </cell>
          <cell r="N160">
            <v>135000</v>
          </cell>
          <cell r="O160">
            <v>150000</v>
          </cell>
        </row>
        <row r="161">
          <cell r="A161">
            <v>161</v>
          </cell>
          <cell r="B161" t="str">
            <v>Construcciones y Mejoras</v>
          </cell>
          <cell r="C161">
            <v>7191.3544899999988</v>
          </cell>
          <cell r="D161">
            <v>599.279539</v>
          </cell>
          <cell r="E161">
            <v>1198.55908</v>
          </cell>
          <cell r="F161">
            <v>1797.8386209999999</v>
          </cell>
          <cell r="G161">
            <v>2397.1181619999998</v>
          </cell>
          <cell r="H161">
            <v>2996.3977029999996</v>
          </cell>
          <cell r="I161">
            <v>3595.6772439999995</v>
          </cell>
          <cell r="J161">
            <v>4194.9567849999994</v>
          </cell>
          <cell r="K161">
            <v>4794.2363259999993</v>
          </cell>
          <cell r="L161">
            <v>5393.5158669999992</v>
          </cell>
          <cell r="M161">
            <v>5992.795407999999</v>
          </cell>
          <cell r="N161">
            <v>6592.0749489999989</v>
          </cell>
          <cell r="O161">
            <v>7191.3544899999988</v>
          </cell>
        </row>
        <row r="162">
          <cell r="A162">
            <v>162</v>
          </cell>
          <cell r="B162" t="str">
            <v xml:space="preserve">  Construcción edificio sede</v>
          </cell>
          <cell r="C162">
            <v>0</v>
          </cell>
          <cell r="D162">
            <v>0</v>
          </cell>
          <cell r="E162">
            <v>0</v>
          </cell>
          <cell r="F162">
            <v>0</v>
          </cell>
          <cell r="G162">
            <v>0</v>
          </cell>
          <cell r="H162">
            <v>0</v>
          </cell>
          <cell r="I162">
            <v>0</v>
          </cell>
          <cell r="J162">
            <v>0</v>
          </cell>
          <cell r="K162">
            <v>0</v>
          </cell>
          <cell r="L162">
            <v>0</v>
          </cell>
          <cell r="M162">
            <v>0</v>
          </cell>
          <cell r="N162">
            <v>0</v>
          </cell>
          <cell r="O162">
            <v>0</v>
          </cell>
        </row>
        <row r="163">
          <cell r="A163">
            <v>163</v>
          </cell>
          <cell r="B163" t="str">
            <v xml:space="preserve">  Adecuaciones y mejoras</v>
          </cell>
          <cell r="C163">
            <v>7191.3544899999988</v>
          </cell>
          <cell r="D163">
            <v>599.279539</v>
          </cell>
          <cell r="E163">
            <v>1198.55908</v>
          </cell>
          <cell r="F163">
            <v>1797.8386209999999</v>
          </cell>
          <cell r="G163">
            <v>2397.1181619999998</v>
          </cell>
          <cell r="H163">
            <v>2996.3977029999996</v>
          </cell>
          <cell r="I163">
            <v>3595.6772439999995</v>
          </cell>
          <cell r="J163">
            <v>4194.9567849999994</v>
          </cell>
          <cell r="K163">
            <v>4794.2363259999993</v>
          </cell>
          <cell r="L163">
            <v>5393.5158669999992</v>
          </cell>
          <cell r="M163">
            <v>5992.795407999999</v>
          </cell>
          <cell r="N163">
            <v>6592.0749489999989</v>
          </cell>
          <cell r="O163">
            <v>7191.3544899999988</v>
          </cell>
        </row>
        <row r="164">
          <cell r="A164">
            <v>164</v>
          </cell>
          <cell r="B164" t="str">
            <v>Proyectos de Tecnología</v>
          </cell>
          <cell r="C164">
            <v>174740.7958909545</v>
          </cell>
          <cell r="D164">
            <v>15011.434548076279</v>
          </cell>
          <cell r="E164">
            <v>29657.526565530632</v>
          </cell>
          <cell r="F164">
            <v>44095.476164735614</v>
          </cell>
          <cell r="G164">
            <v>58244.095304952767</v>
          </cell>
          <cell r="H164">
            <v>72387.594857197808</v>
          </cell>
          <cell r="I164">
            <v>86240.654472224196</v>
          </cell>
          <cell r="J164">
            <v>100193.44632402834</v>
          </cell>
          <cell r="K164">
            <v>114488.27392307199</v>
          </cell>
          <cell r="L164">
            <v>129073.99541049071</v>
          </cell>
          <cell r="M164">
            <v>143963.84980960321</v>
          </cell>
          <cell r="N164">
            <v>159178.92053894408</v>
          </cell>
          <cell r="O164">
            <v>174740.7958909545</v>
          </cell>
        </row>
        <row r="165">
          <cell r="A165">
            <v>165</v>
          </cell>
          <cell r="B165" t="str">
            <v xml:space="preserve">  Inversiones tecnológicas</v>
          </cell>
          <cell r="C165">
            <v>42979.133200485339</v>
          </cell>
          <cell r="D165">
            <v>3411.5924092414539</v>
          </cell>
          <cell r="E165">
            <v>6951.1567710511172</v>
          </cell>
          <cell r="F165">
            <v>10529.211481212918</v>
          </cell>
          <cell r="G165">
            <v>14136.081643589161</v>
          </cell>
          <cell r="H165">
            <v>17730.806127757249</v>
          </cell>
          <cell r="I165">
            <v>21163.353129604769</v>
          </cell>
          <cell r="J165">
            <v>24664.139038131379</v>
          </cell>
          <cell r="K165">
            <v>28197.060591525827</v>
          </cell>
          <cell r="L165">
            <v>31830.270044811186</v>
          </cell>
          <cell r="M165">
            <v>35509.338817905751</v>
          </cell>
          <cell r="N165">
            <v>39228.340807113222</v>
          </cell>
          <cell r="O165">
            <v>42979.133200485339</v>
          </cell>
        </row>
        <row r="166">
          <cell r="A166">
            <v>166</v>
          </cell>
          <cell r="B166" t="str">
            <v xml:space="preserve">  Soporte y operación</v>
          </cell>
          <cell r="C166">
            <v>131761.66269046915</v>
          </cell>
          <cell r="D166">
            <v>11599.842138834825</v>
          </cell>
          <cell r="E166">
            <v>22706.369794479513</v>
          </cell>
          <cell r="F166">
            <v>33566.264683522691</v>
          </cell>
          <cell r="G166">
            <v>44108.013661363599</v>
          </cell>
          <cell r="H166">
            <v>54656.788729440545</v>
          </cell>
          <cell r="I166">
            <v>65077.301342619408</v>
          </cell>
          <cell r="J166">
            <v>75529.307285896939</v>
          </cell>
          <cell r="K166">
            <v>86291.21333154614</v>
          </cell>
          <cell r="L166">
            <v>97243.725365679493</v>
          </cell>
          <cell r="M166">
            <v>108454.51099169745</v>
          </cell>
          <cell r="N166">
            <v>119950.57973183085</v>
          </cell>
          <cell r="O166">
            <v>131761.66269046915</v>
          </cell>
        </row>
        <row r="167">
          <cell r="A167">
            <v>167</v>
          </cell>
          <cell r="B167" t="str">
            <v>Seguros a deudores</v>
          </cell>
          <cell r="C167">
            <v>111354.00791460616</v>
          </cell>
          <cell r="D167">
            <v>3580.8028929032903</v>
          </cell>
          <cell r="E167">
            <v>7142.2687737689666</v>
          </cell>
          <cell r="F167">
            <v>83164.407016061101</v>
          </cell>
          <cell r="G167">
            <v>86204.578188164101</v>
          </cell>
          <cell r="H167">
            <v>89205.078204177495</v>
          </cell>
          <cell r="I167">
            <v>92247.750390241272</v>
          </cell>
          <cell r="J167">
            <v>95317.701628206429</v>
          </cell>
          <cell r="K167">
            <v>98418.056216872748</v>
          </cell>
          <cell r="L167">
            <v>101547.92814935929</v>
          </cell>
          <cell r="M167">
            <v>104741.93798420836</v>
          </cell>
          <cell r="N167">
            <v>108005.29637721479</v>
          </cell>
          <cell r="O167">
            <v>111354.00791460616</v>
          </cell>
        </row>
        <row r="168">
          <cell r="A168">
            <v>168</v>
          </cell>
          <cell r="B168" t="str">
            <v>Otros Gastos</v>
          </cell>
          <cell r="C168">
            <v>17384.000928000005</v>
          </cell>
          <cell r="D168">
            <v>1448.6667440000001</v>
          </cell>
          <cell r="E168">
            <v>2897.3334880000002</v>
          </cell>
          <cell r="F168">
            <v>4346.0002320000003</v>
          </cell>
          <cell r="G168">
            <v>5794.6669760000004</v>
          </cell>
          <cell r="H168">
            <v>7243.3337200000005</v>
          </cell>
          <cell r="I168">
            <v>8692.0004640000006</v>
          </cell>
          <cell r="J168">
            <v>10140.667208000001</v>
          </cell>
          <cell r="K168">
            <v>11589.333952000001</v>
          </cell>
          <cell r="L168">
            <v>13038.000696000001</v>
          </cell>
          <cell r="M168">
            <v>14486.667440000001</v>
          </cell>
          <cell r="N168">
            <v>15935.334184000001</v>
          </cell>
          <cell r="O168">
            <v>17384.000928000001</v>
          </cell>
        </row>
        <row r="169">
          <cell r="A169">
            <v>169</v>
          </cell>
          <cell r="B169" t="str">
            <v xml:space="preserve">  Reintegro de Créditos Hipotecario </v>
          </cell>
          <cell r="C169">
            <v>14652.000468000004</v>
          </cell>
          <cell r="D169">
            <v>1221.000039</v>
          </cell>
          <cell r="E169">
            <v>2442.000078</v>
          </cell>
          <cell r="F169">
            <v>3663.000117</v>
          </cell>
          <cell r="G169">
            <v>4884.0001560000001</v>
          </cell>
          <cell r="H169">
            <v>6105.0001950000005</v>
          </cell>
          <cell r="I169">
            <v>7326.000234000001</v>
          </cell>
          <cell r="J169">
            <v>8547.0002730000015</v>
          </cell>
          <cell r="K169">
            <v>9768.0003120000019</v>
          </cell>
          <cell r="L169">
            <v>10989.000351000002</v>
          </cell>
          <cell r="M169">
            <v>12210.000390000003</v>
          </cell>
          <cell r="N169">
            <v>13431.000429000003</v>
          </cell>
          <cell r="O169">
            <v>14652.000468000004</v>
          </cell>
        </row>
        <row r="170">
          <cell r="A170">
            <v>170</v>
          </cell>
          <cell r="B170" t="str">
            <v xml:space="preserve">  Reintegro de Crédito Educativo</v>
          </cell>
          <cell r="C170">
            <v>0</v>
          </cell>
          <cell r="D170">
            <v>0</v>
          </cell>
          <cell r="E170">
            <v>0</v>
          </cell>
          <cell r="F170">
            <v>0</v>
          </cell>
          <cell r="G170">
            <v>0</v>
          </cell>
          <cell r="H170">
            <v>0</v>
          </cell>
          <cell r="I170">
            <v>0</v>
          </cell>
          <cell r="J170">
            <v>0</v>
          </cell>
          <cell r="K170">
            <v>0</v>
          </cell>
          <cell r="L170">
            <v>0</v>
          </cell>
          <cell r="M170">
            <v>0</v>
          </cell>
          <cell r="N170">
            <v>0</v>
          </cell>
          <cell r="O170">
            <v>0</v>
          </cell>
        </row>
        <row r="171">
          <cell r="A171">
            <v>171</v>
          </cell>
          <cell r="B171" t="str">
            <v xml:space="preserve">  Otros gastos - código 60 </v>
          </cell>
          <cell r="C171">
            <v>2732.0004600000007</v>
          </cell>
          <cell r="D171">
            <v>227.66670500000001</v>
          </cell>
          <cell r="E171">
            <v>455.33341000000001</v>
          </cell>
          <cell r="F171">
            <v>683.00011500000005</v>
          </cell>
          <cell r="G171">
            <v>910.66682000000003</v>
          </cell>
          <cell r="H171">
            <v>1138.333525</v>
          </cell>
          <cell r="I171">
            <v>1366.0002300000001</v>
          </cell>
          <cell r="J171">
            <v>1593.6669350000002</v>
          </cell>
          <cell r="K171">
            <v>1821.3336400000003</v>
          </cell>
          <cell r="L171">
            <v>2049.0003450000004</v>
          </cell>
          <cell r="M171">
            <v>2276.6670500000005</v>
          </cell>
          <cell r="N171">
            <v>2504.3337550000006</v>
          </cell>
          <cell r="O171">
            <v>2732.0004600000007</v>
          </cell>
        </row>
        <row r="172">
          <cell r="A172">
            <v>172</v>
          </cell>
          <cell r="B172" t="str">
            <v>F.   SALDO DISPONIBLE FINAL  ( A+B-C )</v>
          </cell>
          <cell r="C172">
            <v>373898.88073805766</v>
          </cell>
          <cell r="D172">
            <v>1026926.31635835</v>
          </cell>
          <cell r="E172">
            <v>1579671.598070225</v>
          </cell>
          <cell r="F172">
            <v>1395302.168199132</v>
          </cell>
          <cell r="G172">
            <v>1231185.2691532131</v>
          </cell>
          <cell r="H172">
            <v>1096681.9526545121</v>
          </cell>
          <cell r="I172">
            <v>996971.61948017683</v>
          </cell>
          <cell r="J172">
            <v>842358.6381298448</v>
          </cell>
          <cell r="K172">
            <v>750024.40260968078</v>
          </cell>
          <cell r="L172">
            <v>660174.33472178818</v>
          </cell>
          <cell r="M172">
            <v>576740.16218018113</v>
          </cell>
          <cell r="N172">
            <v>466390.40320909163</v>
          </cell>
          <cell r="O172">
            <v>373898.88073805784</v>
          </cell>
        </row>
      </sheetData>
      <sheetData sheetId="1">
        <row r="1">
          <cell r="B1">
            <v>1</v>
          </cell>
          <cell r="C1">
            <v>2</v>
          </cell>
          <cell r="D1">
            <v>41640</v>
          </cell>
          <cell r="E1">
            <v>41671</v>
          </cell>
          <cell r="F1">
            <v>41699</v>
          </cell>
          <cell r="G1">
            <v>41730</v>
          </cell>
          <cell r="H1">
            <v>41760</v>
          </cell>
          <cell r="I1">
            <v>41791</v>
          </cell>
          <cell r="J1">
            <v>41821</v>
          </cell>
          <cell r="K1">
            <v>41852</v>
          </cell>
          <cell r="L1">
            <v>41883</v>
          </cell>
          <cell r="M1">
            <v>41913</v>
          </cell>
          <cell r="N1">
            <v>41944</v>
          </cell>
          <cell r="O1">
            <v>41974</v>
          </cell>
        </row>
        <row r="2">
          <cell r="B2" t="str">
            <v>FLUJO DE CAJA EJECUTADO 2014</v>
          </cell>
        </row>
        <row r="3">
          <cell r="B3" t="str">
            <v>(Millones de Pesos)</v>
          </cell>
        </row>
        <row r="4">
          <cell r="B4" t="str">
            <v xml:space="preserve">D E T A L L E </v>
          </cell>
          <cell r="C4" t="str">
            <v>TOTAL</v>
          </cell>
          <cell r="D4" t="str">
            <v xml:space="preserve">FLUJO  DE CAJA MENSUALIZADO </v>
          </cell>
        </row>
        <row r="5">
          <cell r="C5" t="str">
            <v>AÑO</v>
          </cell>
          <cell r="D5" t="str">
            <v>ENERO</v>
          </cell>
          <cell r="E5" t="str">
            <v>FEBRERO</v>
          </cell>
          <cell r="F5" t="str">
            <v>MARZO</v>
          </cell>
          <cell r="G5" t="str">
            <v>ABRIL</v>
          </cell>
          <cell r="H5" t="str">
            <v>MAYO</v>
          </cell>
          <cell r="I5" t="str">
            <v>JUNIO</v>
          </cell>
          <cell r="J5" t="str">
            <v>JULIO</v>
          </cell>
          <cell r="K5" t="str">
            <v>AGOSTO</v>
          </cell>
          <cell r="L5" t="str">
            <v>SEPTIEMBRE</v>
          </cell>
          <cell r="M5" t="str">
            <v>OCTUBRE</v>
          </cell>
          <cell r="N5" t="str">
            <v>NOVIEM</v>
          </cell>
          <cell r="O5" t="str">
            <v>DICIEMBRE</v>
          </cell>
        </row>
        <row r="6">
          <cell r="B6" t="str">
            <v>A.   SALDO DISPONIBLE INICIAL</v>
          </cell>
          <cell r="C6">
            <v>1111473.3692300001</v>
          </cell>
          <cell r="D6">
            <v>1111473.3692300001</v>
          </cell>
          <cell r="E6">
            <v>1101232.85543437</v>
          </cell>
          <cell r="F6">
            <v>1647440.9998203099</v>
          </cell>
          <cell r="G6">
            <v>1527476.4918551899</v>
          </cell>
          <cell r="H6">
            <v>1459435.08894383</v>
          </cell>
          <cell r="I6">
            <v>1541021.5253037999</v>
          </cell>
          <cell r="J6">
            <v>1519546.59726324</v>
          </cell>
          <cell r="K6">
            <v>1519546.59726324</v>
          </cell>
          <cell r="L6">
            <v>1519546.59726324</v>
          </cell>
          <cell r="M6">
            <v>1519546.59726324</v>
          </cell>
          <cell r="N6">
            <v>1519546.59726324</v>
          </cell>
          <cell r="O6">
            <v>1519546.59726324</v>
          </cell>
          <cell r="Q6">
            <v>1419960.7875993897</v>
          </cell>
          <cell r="R6">
            <v>0</v>
          </cell>
        </row>
        <row r="7">
          <cell r="R7">
            <v>0</v>
          </cell>
        </row>
        <row r="8">
          <cell r="B8" t="str">
            <v xml:space="preserve">B.   INGRESOS VIGENCIA </v>
          </cell>
          <cell r="C8">
            <v>1924624.6860344301</v>
          </cell>
          <cell r="D8">
            <v>178909.54827612999</v>
          </cell>
          <cell r="E8">
            <v>867946.37530409999</v>
          </cell>
          <cell r="F8">
            <v>202053.48561947999</v>
          </cell>
          <cell r="G8">
            <v>180823.58228417</v>
          </cell>
          <cell r="H8">
            <v>336388.31107883999</v>
          </cell>
          <cell r="I8">
            <v>158503.38347171</v>
          </cell>
          <cell r="J8">
            <v>0</v>
          </cell>
          <cell r="K8">
            <v>0</v>
          </cell>
          <cell r="L8">
            <v>0</v>
          </cell>
          <cell r="M8">
            <v>0</v>
          </cell>
          <cell r="N8">
            <v>0</v>
          </cell>
          <cell r="O8">
            <v>0</v>
          </cell>
          <cell r="Q8">
            <v>229999.15559973</v>
          </cell>
          <cell r="R8">
            <v>154.84847401001025</v>
          </cell>
        </row>
        <row r="9">
          <cell r="B9" t="str">
            <v>Cartera Hipotecaria</v>
          </cell>
          <cell r="C9">
            <v>535100.81172988995</v>
          </cell>
          <cell r="D9">
            <v>85761.45756717</v>
          </cell>
          <cell r="E9">
            <v>144929.77071295999</v>
          </cell>
          <cell r="F9">
            <v>94248.609425000002</v>
          </cell>
          <cell r="G9">
            <v>76111.002074670003</v>
          </cell>
          <cell r="H9">
            <v>68840.870628090008</v>
          </cell>
          <cell r="I9">
            <v>65209.101322000002</v>
          </cell>
          <cell r="J9">
            <v>0</v>
          </cell>
          <cell r="K9">
            <v>0</v>
          </cell>
          <cell r="L9">
            <v>0</v>
          </cell>
          <cell r="M9">
            <v>0</v>
          </cell>
          <cell r="N9">
            <v>0</v>
          </cell>
          <cell r="O9">
            <v>0</v>
          </cell>
          <cell r="Q9">
            <v>80937.680781000003</v>
          </cell>
          <cell r="R9">
            <v>4.0003214962780476E-8</v>
          </cell>
        </row>
        <row r="10">
          <cell r="B10" t="str">
            <v xml:space="preserve">  Recaudo Tesorería</v>
          </cell>
          <cell r="C10">
            <v>392754.05754388997</v>
          </cell>
          <cell r="D10">
            <v>66564.352008169997</v>
          </cell>
          <cell r="E10">
            <v>65154.305268960001</v>
          </cell>
          <cell r="F10">
            <v>65743.105842999998</v>
          </cell>
          <cell r="G10">
            <v>66065.631182669997</v>
          </cell>
          <cell r="H10">
            <v>66113.125663090002</v>
          </cell>
          <cell r="I10">
            <v>63113.537578000003</v>
          </cell>
          <cell r="J10">
            <v>75618.681036110007</v>
          </cell>
          <cell r="K10">
            <v>68221.937002609993</v>
          </cell>
          <cell r="L10">
            <v>73853.843483100005</v>
          </cell>
          <cell r="M10">
            <v>72563.773225729994</v>
          </cell>
          <cell r="N10">
            <v>63034.090210789996</v>
          </cell>
          <cell r="O10">
            <v>79708.321320040006</v>
          </cell>
          <cell r="Q10">
            <v>79708.321320000003</v>
          </cell>
          <cell r="R10">
            <v>4.0003214962780476E-8</v>
          </cell>
        </row>
        <row r="11">
          <cell r="B11" t="str">
            <v xml:space="preserve">  Abono de Cesantías</v>
          </cell>
          <cell r="C11">
            <v>142346.75418600001</v>
          </cell>
          <cell r="D11">
            <v>19197.105559</v>
          </cell>
          <cell r="E11">
            <v>79775.465444000001</v>
          </cell>
          <cell r="F11">
            <v>28505.503582000001</v>
          </cell>
          <cell r="G11">
            <v>10045.370892000001</v>
          </cell>
          <cell r="H11">
            <v>2727.7449649999999</v>
          </cell>
          <cell r="I11">
            <v>2095.563744</v>
          </cell>
          <cell r="J11">
            <v>2441.512232</v>
          </cell>
          <cell r="K11">
            <v>2224.579964</v>
          </cell>
          <cell r="L11">
            <v>1893.4190329999999</v>
          </cell>
          <cell r="M11">
            <v>1411.568712</v>
          </cell>
          <cell r="N11">
            <v>1046.978689</v>
          </cell>
          <cell r="O11">
            <v>1229.359461</v>
          </cell>
          <cell r="Q11">
            <v>1229.359461</v>
          </cell>
          <cell r="R11">
            <v>0</v>
          </cell>
          <cell r="S11">
            <v>16433876414.700001</v>
          </cell>
        </row>
        <row r="12">
          <cell r="B12" t="str">
            <v>Cartera Educativa</v>
          </cell>
          <cell r="C12">
            <v>3824.74717164</v>
          </cell>
          <cell r="D12">
            <v>486.37384300000002</v>
          </cell>
          <cell r="E12">
            <v>798.17114300000003</v>
          </cell>
          <cell r="F12">
            <v>1071.3825336</v>
          </cell>
          <cell r="G12">
            <v>419.70623899999998</v>
          </cell>
          <cell r="H12">
            <v>526.17506500000002</v>
          </cell>
          <cell r="I12">
            <v>522.93834804000005</v>
          </cell>
          <cell r="J12">
            <v>528.87535300000002</v>
          </cell>
          <cell r="K12">
            <v>530.75627352000004</v>
          </cell>
          <cell r="L12">
            <v>590.65389100000004</v>
          </cell>
          <cell r="M12">
            <v>609.31175299999995</v>
          </cell>
          <cell r="N12">
            <v>592.79243599999995</v>
          </cell>
          <cell r="O12">
            <v>612.35297600000001</v>
          </cell>
          <cell r="P12">
            <v>25600282</v>
          </cell>
          <cell r="Q12">
            <v>612.35297600000001</v>
          </cell>
          <cell r="R12">
            <v>0</v>
          </cell>
        </row>
        <row r="13">
          <cell r="B13" t="str">
            <v>Aportes de Afiliados</v>
          </cell>
          <cell r="C13">
            <v>1003662.15640062</v>
          </cell>
          <cell r="D13">
            <v>60452.913952529998</v>
          </cell>
          <cell r="E13">
            <v>682129.35635947995</v>
          </cell>
          <cell r="F13">
            <v>68857.072159949996</v>
          </cell>
          <cell r="G13">
            <v>65111.871332000002</v>
          </cell>
          <cell r="H13">
            <v>71803.109883939993</v>
          </cell>
          <cell r="I13">
            <v>55307.832712720003</v>
          </cell>
          <cell r="J13">
            <v>84416.972018999993</v>
          </cell>
          <cell r="K13">
            <v>56660.412319000003</v>
          </cell>
          <cell r="L13">
            <v>65789.180749010004</v>
          </cell>
          <cell r="M13">
            <v>48886.119068319997</v>
          </cell>
          <cell r="N13">
            <v>55542.518687049997</v>
          </cell>
          <cell r="O13">
            <v>108731.16973728</v>
          </cell>
          <cell r="P13">
            <v>-25600282</v>
          </cell>
          <cell r="Q13">
            <v>108731.169737</v>
          </cell>
          <cell r="R13">
            <v>2.799934009090066E-7</v>
          </cell>
        </row>
        <row r="14">
          <cell r="B14" t="str">
            <v>Ahorro Voluntario</v>
          </cell>
          <cell r="C14">
            <v>193624.48149010001</v>
          </cell>
          <cell r="D14">
            <v>30498.62387453</v>
          </cell>
          <cell r="E14">
            <v>31294.11642079</v>
          </cell>
          <cell r="F14">
            <v>33750.760539889998</v>
          </cell>
          <cell r="G14">
            <v>32936.856493020001</v>
          </cell>
          <cell r="H14">
            <v>33624.237224819997</v>
          </cell>
          <cell r="I14">
            <v>31519.88693705</v>
          </cell>
          <cell r="J14">
            <v>37219.95941879</v>
          </cell>
          <cell r="K14">
            <v>34883.200621420001</v>
          </cell>
          <cell r="L14">
            <v>36293.591508860001</v>
          </cell>
          <cell r="M14">
            <v>36314.056351910003</v>
          </cell>
          <cell r="N14">
            <v>32197.458058349999</v>
          </cell>
          <cell r="O14">
            <v>35747.186878580003</v>
          </cell>
          <cell r="Q14">
            <v>35747.186879000001</v>
          </cell>
          <cell r="R14">
            <v>-4.1999737732112408E-7</v>
          </cell>
        </row>
        <row r="15">
          <cell r="B15" t="str">
            <v>Rendimientos Financieros</v>
          </cell>
          <cell r="C15">
            <v>30129.187569180001</v>
          </cell>
          <cell r="D15">
            <v>1186.6680538999999</v>
          </cell>
          <cell r="E15">
            <v>8274.3379738700005</v>
          </cell>
          <cell r="F15">
            <v>2679.6354140399999</v>
          </cell>
          <cell r="G15">
            <v>5534.3496024799997</v>
          </cell>
          <cell r="H15">
            <v>6878.5710949900003</v>
          </cell>
          <cell r="I15">
            <v>5575.6254299000002</v>
          </cell>
          <cell r="J15">
            <v>2683.0482341699999</v>
          </cell>
          <cell r="K15">
            <v>7558.0859417000001</v>
          </cell>
          <cell r="L15">
            <v>14454.65320509</v>
          </cell>
          <cell r="M15">
            <v>7785.1540778799999</v>
          </cell>
          <cell r="N15">
            <v>3434.3968138800001</v>
          </cell>
          <cell r="O15">
            <v>2791.0606467299999</v>
          </cell>
          <cell r="Q15">
            <v>2791.0606467299999</v>
          </cell>
          <cell r="R15">
            <v>0</v>
          </cell>
        </row>
        <row r="16">
          <cell r="B16" t="str">
            <v>Recaudo Intereses Credito Constructor</v>
          </cell>
          <cell r="C16">
            <v>0</v>
          </cell>
          <cell r="D16">
            <v>0</v>
          </cell>
          <cell r="E16">
            <v>0</v>
          </cell>
          <cell r="F16">
            <v>0</v>
          </cell>
          <cell r="G16">
            <v>0</v>
          </cell>
          <cell r="H16">
            <v>0</v>
          </cell>
          <cell r="I16">
            <v>0</v>
          </cell>
          <cell r="J16">
            <v>0</v>
          </cell>
          <cell r="K16">
            <v>0</v>
          </cell>
          <cell r="L16">
            <v>0</v>
          </cell>
          <cell r="M16">
            <v>0</v>
          </cell>
          <cell r="N16">
            <v>0</v>
          </cell>
          <cell r="O16">
            <v>0</v>
          </cell>
          <cell r="Q16">
            <v>0</v>
          </cell>
          <cell r="R16">
            <v>0</v>
          </cell>
        </row>
        <row r="17">
          <cell r="B17" t="str">
            <v xml:space="preserve">  Comisión Recaudo Seguros a Terceros</v>
          </cell>
          <cell r="C17">
            <v>3328.1901020000005</v>
          </cell>
          <cell r="D17">
            <v>520.50944500000003</v>
          </cell>
          <cell r="E17">
            <v>517.62269400000002</v>
          </cell>
          <cell r="F17">
            <v>684.11870999999996</v>
          </cell>
          <cell r="G17">
            <v>704.41521499999999</v>
          </cell>
          <cell r="H17">
            <v>548.66295100000002</v>
          </cell>
          <cell r="I17">
            <v>352.861087</v>
          </cell>
          <cell r="J17">
            <v>115.116215</v>
          </cell>
          <cell r="K17">
            <v>547.62591793000001</v>
          </cell>
          <cell r="L17">
            <v>779.08638069000006</v>
          </cell>
          <cell r="M17">
            <v>0</v>
          </cell>
          <cell r="N17">
            <v>613.06922792</v>
          </cell>
          <cell r="O17">
            <v>961.35199458</v>
          </cell>
          <cell r="P17">
            <v>19246.516113000001</v>
          </cell>
          <cell r="Q17">
            <v>961.35199499999999</v>
          </cell>
          <cell r="R17">
            <v>-4.1999999211839167E-7</v>
          </cell>
        </row>
        <row r="18">
          <cell r="B18" t="str">
            <v xml:space="preserve">  Arrendamiento activos fijos</v>
          </cell>
          <cell r="C18">
            <v>791.42734000000007</v>
          </cell>
          <cell r="D18">
            <v>3.0015399999999999</v>
          </cell>
          <cell r="E18">
            <v>3</v>
          </cell>
          <cell r="F18">
            <v>761.906837</v>
          </cell>
          <cell r="G18">
            <v>5.3813279999999999</v>
          </cell>
          <cell r="H18">
            <v>3</v>
          </cell>
          <cell r="I18">
            <v>15.137635</v>
          </cell>
          <cell r="J18">
            <v>3.0493000000000001</v>
          </cell>
          <cell r="K18">
            <v>2.9250699999999998</v>
          </cell>
          <cell r="L18">
            <v>329.66956699999997</v>
          </cell>
          <cell r="M18">
            <v>5.526999</v>
          </cell>
          <cell r="N18">
            <v>5.4287270000000003</v>
          </cell>
          <cell r="O18">
            <v>218.352585</v>
          </cell>
          <cell r="P18">
            <v>2.0819869999999998</v>
          </cell>
          <cell r="Q18">
            <v>218.352585</v>
          </cell>
          <cell r="R18">
            <v>0</v>
          </cell>
        </row>
        <row r="19">
          <cell r="B19" t="str">
            <v xml:space="preserve">  Venta de Activos</v>
          </cell>
          <cell r="C19">
            <v>154163.68423099999</v>
          </cell>
          <cell r="D19">
            <v>0</v>
          </cell>
          <cell r="E19">
            <v>0</v>
          </cell>
          <cell r="F19">
            <v>0</v>
          </cell>
          <cell r="G19">
            <v>0</v>
          </cell>
          <cell r="H19">
            <v>154163.68423099999</v>
          </cell>
          <cell r="I19">
            <v>0</v>
          </cell>
          <cell r="J19">
            <v>0</v>
          </cell>
          <cell r="K19">
            <v>0</v>
          </cell>
          <cell r="L19">
            <v>0</v>
          </cell>
          <cell r="M19">
            <v>0</v>
          </cell>
          <cell r="N19">
            <v>0</v>
          </cell>
          <cell r="O19">
            <v>0</v>
          </cell>
          <cell r="P19">
            <v>19248.598100000003</v>
          </cell>
          <cell r="Q19">
            <v>0</v>
          </cell>
          <cell r="R19">
            <v>0</v>
          </cell>
        </row>
        <row r="20">
          <cell r="B20" t="str">
            <v>Otros Ingresos</v>
          </cell>
          <cell r="C20">
            <v>24672.198180670002</v>
          </cell>
          <cell r="D20">
            <v>3098.1352295499996</v>
          </cell>
          <cell r="E20">
            <v>3476.0005645500005</v>
          </cell>
          <cell r="F20">
            <v>5524.3914223599995</v>
          </cell>
          <cell r="G20">
            <v>3286.9990733299996</v>
          </cell>
          <cell r="H20">
            <v>4934.6894967200005</v>
          </cell>
          <cell r="I20">
            <v>4351.9823941599998</v>
          </cell>
          <cell r="J20">
            <v>0</v>
          </cell>
          <cell r="K20">
            <v>0</v>
          </cell>
          <cell r="L20">
            <v>0</v>
          </cell>
          <cell r="M20">
            <v>0</v>
          </cell>
          <cell r="N20">
            <v>0</v>
          </cell>
          <cell r="O20">
            <v>0</v>
          </cell>
          <cell r="P20">
            <v>51.492541000000003</v>
          </cell>
          <cell r="R20">
            <v>154.84847453</v>
          </cell>
        </row>
        <row r="21">
          <cell r="B21" t="str">
            <v xml:space="preserve">  Reintegro de Crédito Educativo</v>
          </cell>
          <cell r="C21">
            <v>53.120218000000001</v>
          </cell>
          <cell r="D21">
            <v>14.797276</v>
          </cell>
          <cell r="E21">
            <v>10.884779999999999</v>
          </cell>
          <cell r="F21">
            <v>9.1787530000000004</v>
          </cell>
          <cell r="G21">
            <v>0</v>
          </cell>
          <cell r="H21">
            <v>2.6682000000000001</v>
          </cell>
          <cell r="I21">
            <v>15.591208999999999</v>
          </cell>
          <cell r="J21">
            <v>11.140255</v>
          </cell>
          <cell r="K21">
            <v>3589.1814410399998</v>
          </cell>
          <cell r="L21">
            <v>4655.5940634799999</v>
          </cell>
          <cell r="M21">
            <v>5107.0665660199993</v>
          </cell>
          <cell r="N21">
            <v>2831.9863809800004</v>
          </cell>
          <cell r="O21">
            <v>3836.84567582</v>
          </cell>
          <cell r="P21">
            <v>51.492541000000003</v>
          </cell>
          <cell r="Q21">
            <v>0</v>
          </cell>
          <cell r="R21">
            <v>3836.84567582</v>
          </cell>
        </row>
        <row r="22">
          <cell r="B22" t="str">
            <v xml:space="preserve">  Reintegros Cartera Hipotecaria</v>
          </cell>
          <cell r="C22">
            <v>7932.8182132500006</v>
          </cell>
          <cell r="D22">
            <v>1015.95470977</v>
          </cell>
          <cell r="E22">
            <v>1385.4846637400001</v>
          </cell>
          <cell r="F22">
            <v>1784.697846</v>
          </cell>
          <cell r="G22">
            <v>808.86825994000003</v>
          </cell>
          <cell r="H22">
            <v>1552.15741024</v>
          </cell>
          <cell r="I22">
            <v>1385.6553235599999</v>
          </cell>
          <cell r="J22">
            <v>1976.81371745</v>
          </cell>
          <cell r="K22">
            <v>6.3961649999999999</v>
          </cell>
          <cell r="L22">
            <v>0.98370000000000002</v>
          </cell>
          <cell r="M22">
            <v>2.9628000000000001</v>
          </cell>
          <cell r="N22">
            <v>4.5922340000000004</v>
          </cell>
          <cell r="O22">
            <v>10.652438999999999</v>
          </cell>
          <cell r="P22">
            <v>19197.105559000003</v>
          </cell>
          <cell r="R22">
            <v>10.652438999999999</v>
          </cell>
        </row>
        <row r="23">
          <cell r="B23" t="str">
            <v xml:space="preserve">  Reintegros Aportes de Cesantías</v>
          </cell>
          <cell r="C23">
            <v>15775.291719190001</v>
          </cell>
          <cell r="D23">
            <v>1926.9461723500001</v>
          </cell>
          <cell r="E23">
            <v>1963.2552641699999</v>
          </cell>
          <cell r="F23">
            <v>3336.5238425100001</v>
          </cell>
          <cell r="G23">
            <v>2388.5358036299999</v>
          </cell>
          <cell r="H23">
            <v>3276.4170945999999</v>
          </cell>
          <cell r="I23">
            <v>2883.6135419299999</v>
          </cell>
          <cell r="J23">
            <v>3362.4916301899998</v>
          </cell>
          <cell r="K23">
            <v>1307.206962</v>
          </cell>
          <cell r="L23">
            <v>1919.7736174199999</v>
          </cell>
          <cell r="M23">
            <v>1210.7453761899999</v>
          </cell>
          <cell r="N23">
            <v>826.27775911000003</v>
          </cell>
          <cell r="O23">
            <v>915.67274233000001</v>
          </cell>
          <cell r="P23">
            <v>19197.105559000003</v>
          </cell>
          <cell r="R23">
            <v>915.67274233000001</v>
          </cell>
        </row>
        <row r="24">
          <cell r="B24" t="str">
            <v xml:space="preserve">  Otros Ingresos - código 19 </v>
          </cell>
          <cell r="C24">
            <v>910.96803023000007</v>
          </cell>
          <cell r="D24">
            <v>140.43707143</v>
          </cell>
          <cell r="E24">
            <v>116.37585663999999</v>
          </cell>
          <cell r="F24">
            <v>393.99098085000003</v>
          </cell>
          <cell r="G24">
            <v>89.595009759999996</v>
          </cell>
          <cell r="H24">
            <v>103.44679188000001</v>
          </cell>
          <cell r="I24">
            <v>67.122319669999996</v>
          </cell>
          <cell r="J24">
            <v>255.89045920999999</v>
          </cell>
          <cell r="K24">
            <v>2130.6094320799998</v>
          </cell>
          <cell r="L24">
            <v>2579.2197751399999</v>
          </cell>
          <cell r="M24">
            <v>2318.6797805699998</v>
          </cell>
          <cell r="N24">
            <v>1900.5713380300001</v>
          </cell>
          <cell r="O24">
            <v>2028.8747503699999</v>
          </cell>
          <cell r="R24">
            <v>2028.8747503699999</v>
          </cell>
        </row>
        <row r="25">
          <cell r="B25" t="str">
            <v>C.   EGRESOS VIGENCIA</v>
          </cell>
          <cell r="C25">
            <v>1403042.8829518098</v>
          </cell>
          <cell r="D25">
            <v>174813.63802932002</v>
          </cell>
          <cell r="E25">
            <v>296408.59150516003</v>
          </cell>
          <cell r="F25">
            <v>292345.79368957004</v>
          </cell>
          <cell r="G25">
            <v>227065.33310013</v>
          </cell>
          <cell r="H25">
            <v>238901.91477259004</v>
          </cell>
          <cell r="I25">
            <v>173507.61185504001</v>
          </cell>
          <cell r="J25">
            <v>0</v>
          </cell>
          <cell r="K25">
            <v>0</v>
          </cell>
          <cell r="L25">
            <v>0</v>
          </cell>
          <cell r="M25">
            <v>0</v>
          </cell>
          <cell r="N25">
            <v>0</v>
          </cell>
          <cell r="O25">
            <v>0</v>
          </cell>
          <cell r="R25">
            <v>881.64574412000002</v>
          </cell>
        </row>
        <row r="26">
          <cell r="A26">
            <v>14.1</v>
          </cell>
          <cell r="B26" t="str">
            <v>C.   EGRESOS VIGENCIA</v>
          </cell>
          <cell r="C26">
            <v>1635443.13050297</v>
          </cell>
          <cell r="D26">
            <v>174813.63802932002</v>
          </cell>
          <cell r="E26">
            <v>296408.59150516003</v>
          </cell>
          <cell r="F26">
            <v>292345.79368957004</v>
          </cell>
          <cell r="G26">
            <v>227065.33310013</v>
          </cell>
          <cell r="H26">
            <v>238901.91477259004</v>
          </cell>
          <cell r="I26">
            <v>173507.61185504001</v>
          </cell>
          <cell r="J26">
            <v>232400.24755115999</v>
          </cell>
          <cell r="K26">
            <v>0</v>
          </cell>
          <cell r="L26">
            <v>0</v>
          </cell>
          <cell r="M26">
            <v>0</v>
          </cell>
          <cell r="N26">
            <v>0</v>
          </cell>
          <cell r="O26">
            <v>0</v>
          </cell>
          <cell r="Q26">
            <v>85330.958354999995</v>
          </cell>
          <cell r="R26">
            <v>83666.658693640013</v>
          </cell>
        </row>
        <row r="27">
          <cell r="A27">
            <v>14.1</v>
          </cell>
          <cell r="B27" t="str">
            <v xml:space="preserve">Cesantías </v>
          </cell>
          <cell r="C27">
            <v>694907.00413000002</v>
          </cell>
          <cell r="D27">
            <v>72757.370752000003</v>
          </cell>
          <cell r="E27">
            <v>163813.64679900001</v>
          </cell>
          <cell r="F27">
            <v>160006.06558900001</v>
          </cell>
          <cell r="G27">
            <v>118671.72233399999</v>
          </cell>
          <cell r="H27">
            <v>106473.39958100001</v>
          </cell>
          <cell r="I27">
            <v>73184.799075000003</v>
          </cell>
          <cell r="J27">
            <v>0</v>
          </cell>
          <cell r="K27">
            <v>0</v>
          </cell>
          <cell r="L27">
            <v>0</v>
          </cell>
          <cell r="M27">
            <v>0</v>
          </cell>
          <cell r="N27">
            <v>0</v>
          </cell>
          <cell r="O27">
            <v>0</v>
          </cell>
          <cell r="R27">
            <v>13515.47435171</v>
          </cell>
        </row>
        <row r="28">
          <cell r="B28" t="str">
            <v xml:space="preserve"> Parciales</v>
          </cell>
          <cell r="C28">
            <v>525345.57975200005</v>
          </cell>
          <cell r="D28">
            <v>47444.396724999999</v>
          </cell>
          <cell r="E28">
            <v>135478.133386</v>
          </cell>
          <cell r="F28">
            <v>126766.68004799999</v>
          </cell>
          <cell r="G28">
            <v>87407.962006999995</v>
          </cell>
          <cell r="H28">
            <v>76087.581130000006</v>
          </cell>
          <cell r="I28">
            <v>52160.826456000003</v>
          </cell>
          <cell r="J28">
            <v>100364.198089</v>
          </cell>
          <cell r="K28">
            <v>0</v>
          </cell>
          <cell r="L28">
            <v>0</v>
          </cell>
          <cell r="M28">
            <v>0</v>
          </cell>
          <cell r="N28">
            <v>0</v>
          </cell>
          <cell r="O28">
            <v>0</v>
          </cell>
          <cell r="Q28">
            <v>62963.229189999998</v>
          </cell>
          <cell r="R28">
            <v>0</v>
          </cell>
        </row>
        <row r="29">
          <cell r="B29" t="str">
            <v xml:space="preserve"> Definitivas</v>
          </cell>
          <cell r="C29">
            <v>169561.424378</v>
          </cell>
          <cell r="D29">
            <v>25312.974027</v>
          </cell>
          <cell r="E29">
            <v>28335.513413000001</v>
          </cell>
          <cell r="F29">
            <v>33239.385541000003</v>
          </cell>
          <cell r="G29">
            <v>31263.760327</v>
          </cell>
          <cell r="H29">
            <v>30385.818450999999</v>
          </cell>
          <cell r="I29">
            <v>21023.972619</v>
          </cell>
          <cell r="J29">
            <v>66491.068859999999</v>
          </cell>
          <cell r="K29">
            <v>45932.457152000003</v>
          </cell>
          <cell r="L29">
            <v>42361.821404000002</v>
          </cell>
          <cell r="M29">
            <v>40227.700445000002</v>
          </cell>
          <cell r="N29">
            <v>32165.474311999998</v>
          </cell>
          <cell r="O29">
            <v>36756.845731000001</v>
          </cell>
          <cell r="Q29">
            <v>36756.845731000001</v>
          </cell>
          <cell r="R29">
            <v>0</v>
          </cell>
        </row>
        <row r="30">
          <cell r="B30" t="str">
            <v>Ahorro Voluntario</v>
          </cell>
          <cell r="C30">
            <v>140413.848814</v>
          </cell>
          <cell r="D30">
            <v>25878.720827000001</v>
          </cell>
          <cell r="E30">
            <v>24022.383049</v>
          </cell>
          <cell r="F30">
            <v>22231.659485</v>
          </cell>
          <cell r="G30">
            <v>20806.937317</v>
          </cell>
          <cell r="H30">
            <v>28019.083556000001</v>
          </cell>
          <cell r="I30">
            <v>19455.064579999998</v>
          </cell>
          <cell r="J30">
            <v>33873.129228999998</v>
          </cell>
          <cell r="K30">
            <v>30372.049765</v>
          </cell>
          <cell r="L30">
            <v>30033.322856999999</v>
          </cell>
          <cell r="M30">
            <v>24882.107225</v>
          </cell>
          <cell r="N30">
            <v>24539.431989000001</v>
          </cell>
          <cell r="O30">
            <v>26206.383459000001</v>
          </cell>
          <cell r="Q30">
            <v>26206.383459000001</v>
          </cell>
          <cell r="R30">
            <v>0</v>
          </cell>
        </row>
        <row r="31">
          <cell r="B31" t="str">
            <v xml:space="preserve">Crédito </v>
          </cell>
          <cell r="C31">
            <v>510504.55237215996</v>
          </cell>
          <cell r="D31">
            <v>74309.556675080006</v>
          </cell>
          <cell r="E31">
            <v>103248.07252481999</v>
          </cell>
          <cell r="F31">
            <v>103014.12118988</v>
          </cell>
          <cell r="G31">
            <v>79472.254391380004</v>
          </cell>
          <cell r="H31">
            <v>84849.089441000004</v>
          </cell>
          <cell r="I31">
            <v>65611.458150000006</v>
          </cell>
          <cell r="J31">
            <v>0</v>
          </cell>
          <cell r="K31">
            <v>0</v>
          </cell>
          <cell r="L31">
            <v>0</v>
          </cell>
          <cell r="M31">
            <v>0</v>
          </cell>
          <cell r="N31">
            <v>0</v>
          </cell>
          <cell r="O31">
            <v>0</v>
          </cell>
          <cell r="Q31">
            <v>21783.558859000001</v>
          </cell>
          <cell r="R31">
            <v>0</v>
          </cell>
        </row>
        <row r="32">
          <cell r="A32">
            <v>1</v>
          </cell>
          <cell r="B32" t="str">
            <v xml:space="preserve">Crédito </v>
          </cell>
          <cell r="C32">
            <v>590217.63647716003</v>
          </cell>
          <cell r="D32">
            <v>74309.556675080006</v>
          </cell>
          <cell r="E32">
            <v>103248.07252481999</v>
          </cell>
          <cell r="F32">
            <v>103014.12118988</v>
          </cell>
          <cell r="G32">
            <v>79472.254391380004</v>
          </cell>
          <cell r="H32">
            <v>84849.089441000004</v>
          </cell>
          <cell r="I32">
            <v>65611.458150000006</v>
          </cell>
          <cell r="J32">
            <v>79713.084105000016</v>
          </cell>
          <cell r="K32">
            <v>0</v>
          </cell>
          <cell r="L32">
            <v>0</v>
          </cell>
          <cell r="M32">
            <v>0</v>
          </cell>
          <cell r="N32">
            <v>0</v>
          </cell>
          <cell r="O32">
            <v>0</v>
          </cell>
          <cell r="Q32">
            <v>584.17030599999998</v>
          </cell>
          <cell r="R32">
            <v>59177.674726000005</v>
          </cell>
        </row>
        <row r="33">
          <cell r="A33">
            <v>1</v>
          </cell>
          <cell r="B33" t="str">
            <v xml:space="preserve">  Educativo</v>
          </cell>
          <cell r="C33">
            <v>2939.3151420000004</v>
          </cell>
          <cell r="D33">
            <v>951.33315700000003</v>
          </cell>
          <cell r="E33">
            <v>246.367029</v>
          </cell>
          <cell r="F33">
            <v>82.657405999999995</v>
          </cell>
          <cell r="G33">
            <v>43.026262000000003</v>
          </cell>
          <cell r="H33">
            <v>268.60747400000002</v>
          </cell>
          <cell r="I33">
            <v>1347.3238140000001</v>
          </cell>
          <cell r="J33">
            <v>77948.839489000005</v>
          </cell>
          <cell r="K33">
            <v>69475.307197179995</v>
          </cell>
          <cell r="L33">
            <v>84116.380823</v>
          </cell>
          <cell r="M33">
            <v>71767.700360670002</v>
          </cell>
          <cell r="N33">
            <v>54737.602707509999</v>
          </cell>
          <cell r="O33">
            <v>57229.992914000002</v>
          </cell>
          <cell r="R33">
            <v>57229.992914000002</v>
          </cell>
        </row>
        <row r="34">
          <cell r="A34">
            <v>2</v>
          </cell>
          <cell r="B34" t="str">
            <v xml:space="preserve">  Educativo</v>
          </cell>
          <cell r="C34">
            <v>4454.2163990000008</v>
          </cell>
          <cell r="D34">
            <v>951.33315700000003</v>
          </cell>
          <cell r="E34">
            <v>246.367029</v>
          </cell>
          <cell r="F34">
            <v>82.657405999999995</v>
          </cell>
          <cell r="G34">
            <v>43.026262000000003</v>
          </cell>
          <cell r="H34">
            <v>268.60747400000002</v>
          </cell>
          <cell r="I34">
            <v>1347.3238140000001</v>
          </cell>
          <cell r="J34">
            <v>1514.901257</v>
          </cell>
          <cell r="K34">
            <v>263.32595300000003</v>
          </cell>
          <cell r="L34">
            <v>112.102914</v>
          </cell>
          <cell r="M34">
            <v>41.442346000000001</v>
          </cell>
          <cell r="N34">
            <v>223.768258</v>
          </cell>
          <cell r="O34">
            <v>1947.681812</v>
          </cell>
          <cell r="R34">
            <v>1947.681812</v>
          </cell>
        </row>
        <row r="35">
          <cell r="A35">
            <v>3</v>
          </cell>
          <cell r="B35" t="str">
            <v xml:space="preserve">  Credito Constructor</v>
          </cell>
          <cell r="C35">
            <v>0</v>
          </cell>
          <cell r="D35">
            <v>0</v>
          </cell>
          <cell r="E35">
            <v>0</v>
          </cell>
          <cell r="F35">
            <v>0</v>
          </cell>
          <cell r="G35">
            <v>0</v>
          </cell>
          <cell r="H35">
            <v>0</v>
          </cell>
          <cell r="I35">
            <v>0</v>
          </cell>
          <cell r="J35">
            <v>249.34335899999999</v>
          </cell>
          <cell r="K35">
            <v>149.794093</v>
          </cell>
          <cell r="L35">
            <v>26.145005000000001</v>
          </cell>
          <cell r="M35">
            <v>257.93049999999999</v>
          </cell>
          <cell r="N35">
            <v>148.862145</v>
          </cell>
          <cell r="O35">
            <v>246.17030600000001</v>
          </cell>
          <cell r="Q35">
            <v>246.17030600000001</v>
          </cell>
          <cell r="R35">
            <v>0</v>
          </cell>
        </row>
        <row r="36">
          <cell r="A36">
            <v>3</v>
          </cell>
          <cell r="B36" t="str">
            <v>Construcciones y Mejoras</v>
          </cell>
          <cell r="C36">
            <v>0</v>
          </cell>
          <cell r="D36">
            <v>0</v>
          </cell>
          <cell r="E36">
            <v>0</v>
          </cell>
          <cell r="F36">
            <v>0</v>
          </cell>
          <cell r="G36">
            <v>0</v>
          </cell>
          <cell r="H36">
            <v>0</v>
          </cell>
          <cell r="I36">
            <v>0</v>
          </cell>
          <cell r="J36">
            <v>0</v>
          </cell>
          <cell r="K36">
            <v>0</v>
          </cell>
          <cell r="L36">
            <v>0</v>
          </cell>
          <cell r="M36">
            <v>0</v>
          </cell>
          <cell r="N36">
            <v>0</v>
          </cell>
          <cell r="O36">
            <v>0</v>
          </cell>
          <cell r="Q36">
            <v>338</v>
          </cell>
          <cell r="R36">
            <v>0</v>
          </cell>
        </row>
        <row r="37">
          <cell r="B37" t="str">
            <v xml:space="preserve">  Construcción edificio sede</v>
          </cell>
          <cell r="C37">
            <v>0</v>
          </cell>
          <cell r="D37">
            <v>0</v>
          </cell>
          <cell r="E37">
            <v>0</v>
          </cell>
          <cell r="F37">
            <v>0</v>
          </cell>
          <cell r="G37">
            <v>0</v>
          </cell>
          <cell r="H37">
            <v>0</v>
          </cell>
          <cell r="I37">
            <v>0</v>
          </cell>
          <cell r="J37">
            <v>0</v>
          </cell>
          <cell r="K37">
            <v>0</v>
          </cell>
          <cell r="L37">
            <v>0</v>
          </cell>
          <cell r="M37">
            <v>0</v>
          </cell>
          <cell r="N37">
            <v>0</v>
          </cell>
          <cell r="O37">
            <v>0</v>
          </cell>
          <cell r="Q37">
            <v>0</v>
          </cell>
          <cell r="R37">
            <v>0</v>
          </cell>
        </row>
        <row r="38">
          <cell r="B38" t="str">
            <v xml:space="preserve">  Adecuaciones y mejoras</v>
          </cell>
          <cell r="C38">
            <v>0</v>
          </cell>
          <cell r="D38">
            <v>0</v>
          </cell>
          <cell r="E38">
            <v>0</v>
          </cell>
          <cell r="F38">
            <v>0</v>
          </cell>
          <cell r="G38">
            <v>0</v>
          </cell>
          <cell r="H38">
            <v>0</v>
          </cell>
          <cell r="I38">
            <v>0</v>
          </cell>
          <cell r="J38">
            <v>0</v>
          </cell>
          <cell r="K38">
            <v>0</v>
          </cell>
          <cell r="L38">
            <v>0</v>
          </cell>
          <cell r="M38">
            <v>0</v>
          </cell>
          <cell r="N38">
            <v>0</v>
          </cell>
          <cell r="O38">
            <v>0</v>
          </cell>
          <cell r="Q38">
            <v>0</v>
          </cell>
          <cell r="R38">
            <v>0</v>
          </cell>
        </row>
        <row r="39">
          <cell r="B39" t="str">
            <v>Proyectos de Tecnología</v>
          </cell>
          <cell r="C39">
            <v>6734.3381127100047</v>
          </cell>
          <cell r="D39">
            <v>0</v>
          </cell>
          <cell r="E39">
            <v>0</v>
          </cell>
          <cell r="F39">
            <v>1543.7134537000038</v>
          </cell>
          <cell r="G39">
            <v>2098.0882606</v>
          </cell>
          <cell r="H39">
            <v>1547.9442775800001</v>
          </cell>
          <cell r="I39">
            <v>1544.5921208300001</v>
          </cell>
          <cell r="J39">
            <v>0</v>
          </cell>
          <cell r="K39">
            <v>0</v>
          </cell>
          <cell r="L39">
            <v>0</v>
          </cell>
          <cell r="M39">
            <v>0</v>
          </cell>
          <cell r="N39">
            <v>0</v>
          </cell>
          <cell r="O39">
            <v>0</v>
          </cell>
          <cell r="Q39">
            <v>0</v>
          </cell>
          <cell r="R39">
            <v>0</v>
          </cell>
        </row>
        <row r="40">
          <cell r="B40" t="str">
            <v xml:space="preserve">  Inversiones tecnológicas</v>
          </cell>
          <cell r="C40">
            <v>1392.1433252695799</v>
          </cell>
          <cell r="D40">
            <v>0</v>
          </cell>
          <cell r="E40">
            <v>0</v>
          </cell>
          <cell r="F40">
            <v>1392.1433252695799</v>
          </cell>
          <cell r="G40">
            <v>0</v>
          </cell>
          <cell r="H40">
            <v>0</v>
          </cell>
          <cell r="I40">
            <v>0</v>
          </cell>
          <cell r="J40">
            <v>2137.0128185200001</v>
          </cell>
          <cell r="K40">
            <v>0</v>
          </cell>
          <cell r="L40">
            <v>0</v>
          </cell>
          <cell r="M40">
            <v>0</v>
          </cell>
          <cell r="N40">
            <v>0</v>
          </cell>
          <cell r="O40">
            <v>0</v>
          </cell>
          <cell r="Q40">
            <v>0</v>
          </cell>
          <cell r="R40">
            <v>1424.3011369300002</v>
          </cell>
        </row>
        <row r="41">
          <cell r="B41" t="str">
            <v xml:space="preserve">  Soporte y operación</v>
          </cell>
          <cell r="C41">
            <v>5342.194787440425</v>
          </cell>
          <cell r="D41">
            <v>0</v>
          </cell>
          <cell r="E41">
            <v>0</v>
          </cell>
          <cell r="F41">
            <v>151.57012843042401</v>
          </cell>
          <cell r="G41">
            <v>2098.0882606</v>
          </cell>
          <cell r="H41">
            <v>1547.9442775800001</v>
          </cell>
          <cell r="I41">
            <v>1544.5921208300001</v>
          </cell>
          <cell r="J41">
            <v>0</v>
          </cell>
          <cell r="K41">
            <v>0</v>
          </cell>
          <cell r="L41">
            <v>15.725521309826402</v>
          </cell>
          <cell r="M41">
            <v>26.465823979956667</v>
          </cell>
          <cell r="N41">
            <v>0</v>
          </cell>
          <cell r="O41">
            <v>124.83277637174376</v>
          </cell>
          <cell r="R41">
            <v>124.83277637174376</v>
          </cell>
        </row>
        <row r="42">
          <cell r="B42" t="str">
            <v>Seguros a deudores</v>
          </cell>
          <cell r="C42">
            <v>4460.241978</v>
          </cell>
          <cell r="D42">
            <v>0</v>
          </cell>
          <cell r="E42">
            <v>0</v>
          </cell>
          <cell r="F42">
            <v>0</v>
          </cell>
          <cell r="G42">
            <v>0</v>
          </cell>
          <cell r="H42">
            <v>4460.241978</v>
          </cell>
          <cell r="I42">
            <v>0</v>
          </cell>
          <cell r="J42">
            <v>2137.0128185200001</v>
          </cell>
          <cell r="K42">
            <v>4176.9127441800001</v>
          </cell>
          <cell r="L42">
            <v>1874.5095760301735</v>
          </cell>
          <cell r="M42">
            <v>2192.3930910400431</v>
          </cell>
          <cell r="N42">
            <v>2646.78121999</v>
          </cell>
          <cell r="O42">
            <v>1299.4683605582563</v>
          </cell>
          <cell r="R42">
            <v>1299.4683605582563</v>
          </cell>
        </row>
        <row r="43">
          <cell r="B43" t="str">
            <v>Otros Gastos</v>
          </cell>
          <cell r="C43">
            <v>9172.6125158799987</v>
          </cell>
          <cell r="D43">
            <v>1414.4900310800001</v>
          </cell>
          <cell r="E43">
            <v>1412.4853297500001</v>
          </cell>
          <cell r="F43">
            <v>1179.21587176</v>
          </cell>
          <cell r="G43">
            <v>1261.6599194399998</v>
          </cell>
          <cell r="H43">
            <v>1888.83427439</v>
          </cell>
          <cell r="I43">
            <v>2015.9270894600002</v>
          </cell>
          <cell r="J43">
            <v>0</v>
          </cell>
          <cell r="K43">
            <v>0</v>
          </cell>
          <cell r="L43">
            <v>0</v>
          </cell>
          <cell r="M43">
            <v>0</v>
          </cell>
          <cell r="N43">
            <v>0</v>
          </cell>
          <cell r="O43">
            <v>0</v>
          </cell>
          <cell r="R43">
            <v>9549.2084790000008</v>
          </cell>
        </row>
        <row r="44">
          <cell r="B44" t="str">
            <v xml:space="preserve">  Reintegro de Créditos Hipotecario </v>
          </cell>
          <cell r="C44">
            <v>8087.0439278699996</v>
          </cell>
          <cell r="D44">
            <v>1399.8032148100001</v>
          </cell>
          <cell r="E44">
            <v>1255.1808628000001</v>
          </cell>
          <cell r="F44">
            <v>969.25818531000004</v>
          </cell>
          <cell r="G44">
            <v>1199.0197399399999</v>
          </cell>
          <cell r="H44">
            <v>1386.21988089</v>
          </cell>
          <cell r="I44">
            <v>1877.5620441200001</v>
          </cell>
          <cell r="J44">
            <v>1770.91250599</v>
          </cell>
          <cell r="K44">
            <v>0</v>
          </cell>
          <cell r="L44">
            <v>0</v>
          </cell>
          <cell r="M44">
            <v>0</v>
          </cell>
          <cell r="N44">
            <v>0</v>
          </cell>
          <cell r="O44">
            <v>0</v>
          </cell>
          <cell r="Q44">
            <v>0</v>
          </cell>
          <cell r="R44">
            <v>1403.8089787200001</v>
          </cell>
        </row>
        <row r="45">
          <cell r="B45" t="str">
            <v xml:space="preserve">  Reintegro de Crédito Educativo</v>
          </cell>
          <cell r="C45">
            <v>0</v>
          </cell>
          <cell r="D45">
            <v>0</v>
          </cell>
          <cell r="E45">
            <v>0</v>
          </cell>
          <cell r="F45">
            <v>0</v>
          </cell>
          <cell r="G45">
            <v>0</v>
          </cell>
          <cell r="H45">
            <v>0</v>
          </cell>
          <cell r="I45">
            <v>0</v>
          </cell>
          <cell r="J45">
            <v>1388.4953210799999</v>
          </cell>
          <cell r="K45">
            <v>1502.5144467299999</v>
          </cell>
          <cell r="L45">
            <v>1818.20104384</v>
          </cell>
          <cell r="M45">
            <v>1280.3451036399999</v>
          </cell>
          <cell r="N45">
            <v>1272.5049553599999</v>
          </cell>
          <cell r="O45">
            <v>700.66269999999997</v>
          </cell>
          <cell r="R45">
            <v>700.66269999999997</v>
          </cell>
        </row>
        <row r="46">
          <cell r="B46" t="str">
            <v xml:space="preserve">  Otros gastos - código 60 </v>
          </cell>
          <cell r="C46">
            <v>1085.56858801</v>
          </cell>
          <cell r="D46">
            <v>14.68681627</v>
          </cell>
          <cell r="E46">
            <v>157.30446695000001</v>
          </cell>
          <cell r="F46">
            <v>209.95768645000001</v>
          </cell>
          <cell r="G46">
            <v>62.640179500000002</v>
          </cell>
          <cell r="H46">
            <v>502.61439350000001</v>
          </cell>
          <cell r="I46">
            <v>138.36504533999999</v>
          </cell>
          <cell r="J46">
            <v>0</v>
          </cell>
          <cell r="K46">
            <v>0</v>
          </cell>
          <cell r="L46">
            <v>0</v>
          </cell>
          <cell r="M46">
            <v>0</v>
          </cell>
          <cell r="N46">
            <v>0</v>
          </cell>
          <cell r="O46">
            <v>0</v>
          </cell>
          <cell r="R46">
            <v>0</v>
          </cell>
        </row>
        <row r="47">
          <cell r="B47" t="str">
            <v>D. INGRESOS - EGRESOS VIGENCIA (B-C)</v>
          </cell>
          <cell r="C47">
            <v>521581.80308262026</v>
          </cell>
          <cell r="D47">
            <v>4095.9102468099736</v>
          </cell>
          <cell r="E47">
            <v>571537.78379894001</v>
          </cell>
          <cell r="F47">
            <v>-90292.308070090046</v>
          </cell>
          <cell r="G47">
            <v>-46241.750815959997</v>
          </cell>
          <cell r="H47">
            <v>97486.396306249953</v>
          </cell>
          <cell r="I47">
            <v>-15004.228383330017</v>
          </cell>
          <cell r="J47">
            <v>0</v>
          </cell>
          <cell r="K47">
            <v>0</v>
          </cell>
          <cell r="L47">
            <v>0</v>
          </cell>
          <cell r="M47">
            <v>0</v>
          </cell>
          <cell r="N47">
            <v>0</v>
          </cell>
          <cell r="O47">
            <v>0</v>
          </cell>
          <cell r="R47">
            <v>703.14627872000005</v>
          </cell>
        </row>
        <row r="48">
          <cell r="B48" t="str">
            <v>D. INGRESOS - EGRESOS VIGENCIA (B-C)</v>
          </cell>
          <cell r="C48">
            <v>492208.7693395298</v>
          </cell>
          <cell r="D48">
            <v>4095.9102468099736</v>
          </cell>
          <cell r="E48">
            <v>571537.78379894001</v>
          </cell>
          <cell r="F48">
            <v>-90292.308070090046</v>
          </cell>
          <cell r="G48">
            <v>-46241.750815959997</v>
          </cell>
          <cell r="H48">
            <v>97486.396306249953</v>
          </cell>
          <cell r="I48">
            <v>-15004.228383330017</v>
          </cell>
          <cell r="J48">
            <v>-29373.033743089996</v>
          </cell>
          <cell r="K48">
            <v>0</v>
          </cell>
          <cell r="L48">
            <v>0</v>
          </cell>
          <cell r="M48">
            <v>0</v>
          </cell>
          <cell r="N48">
            <v>0</v>
          </cell>
          <cell r="O48">
            <v>0</v>
          </cell>
          <cell r="Q48">
            <v>144668.19724473002</v>
          </cell>
          <cell r="R48">
            <v>-83511.810219630017</v>
          </cell>
        </row>
        <row r="49">
          <cell r="B49" t="str">
            <v>E.   CUENTAS POR PAGAR</v>
          </cell>
          <cell r="C49">
            <v>113508.57504937999</v>
          </cell>
          <cell r="D49">
            <v>14336.424042440001</v>
          </cell>
          <cell r="E49">
            <v>25329.639412999997</v>
          </cell>
          <cell r="F49">
            <v>29672.199895029997</v>
          </cell>
          <cell r="G49">
            <v>21799.652095400001</v>
          </cell>
          <cell r="H49">
            <v>15899.95994628</v>
          </cell>
          <cell r="I49">
            <v>6470.6996572300004</v>
          </cell>
          <cell r="J49">
            <v>0</v>
          </cell>
          <cell r="K49">
            <v>0</v>
          </cell>
          <cell r="L49">
            <v>0</v>
          </cell>
          <cell r="M49">
            <v>0</v>
          </cell>
          <cell r="N49">
            <v>0</v>
          </cell>
          <cell r="O49">
            <v>0</v>
          </cell>
        </row>
        <row r="50">
          <cell r="B50" t="str">
            <v>Gastos Operacionales y No Operac.</v>
          </cell>
          <cell r="C50">
            <v>41630.811966089997</v>
          </cell>
          <cell r="D50">
            <v>7136.4616884400002</v>
          </cell>
          <cell r="E50">
            <v>9084.3442149999992</v>
          </cell>
          <cell r="F50">
            <v>10388.614152730001</v>
          </cell>
          <cell r="G50">
            <v>9446.4869899999994</v>
          </cell>
          <cell r="H50">
            <v>3377.8602298599999</v>
          </cell>
          <cell r="I50">
            <v>2197.04469006</v>
          </cell>
          <cell r="J50">
            <v>7479.4010254099994</v>
          </cell>
          <cell r="K50">
            <v>0</v>
          </cell>
          <cell r="L50">
            <v>0</v>
          </cell>
          <cell r="M50">
            <v>0</v>
          </cell>
          <cell r="N50">
            <v>0</v>
          </cell>
          <cell r="O50">
            <v>0</v>
          </cell>
        </row>
        <row r="51">
          <cell r="B51" t="str">
            <v>Crédito Hipotecario</v>
          </cell>
          <cell r="C51">
            <v>0</v>
          </cell>
          <cell r="D51">
            <v>0</v>
          </cell>
          <cell r="E51">
            <v>0</v>
          </cell>
          <cell r="F51">
            <v>0</v>
          </cell>
          <cell r="G51">
            <v>0</v>
          </cell>
          <cell r="H51">
            <v>0</v>
          </cell>
          <cell r="I51">
            <v>0</v>
          </cell>
          <cell r="J51">
            <v>3508.11856893</v>
          </cell>
          <cell r="K51">
            <v>3734.8252735599999</v>
          </cell>
          <cell r="L51">
            <v>592.50489906999996</v>
          </cell>
          <cell r="M51">
            <v>2181.1749076199999</v>
          </cell>
          <cell r="N51">
            <v>478.86243467000003</v>
          </cell>
          <cell r="O51">
            <v>685.09416786999998</v>
          </cell>
        </row>
        <row r="52">
          <cell r="B52" t="str">
            <v>Crédito Educativo</v>
          </cell>
          <cell r="C52">
            <v>0</v>
          </cell>
          <cell r="D52">
            <v>0</v>
          </cell>
          <cell r="E52">
            <v>0</v>
          </cell>
          <cell r="F52">
            <v>0</v>
          </cell>
          <cell r="G52">
            <v>0</v>
          </cell>
          <cell r="H52">
            <v>0</v>
          </cell>
          <cell r="I52">
            <v>0</v>
          </cell>
          <cell r="J52">
            <v>0</v>
          </cell>
          <cell r="K52">
            <v>0</v>
          </cell>
          <cell r="L52">
            <v>0</v>
          </cell>
          <cell r="M52">
            <v>0</v>
          </cell>
          <cell r="N52">
            <v>0</v>
          </cell>
          <cell r="O52">
            <v>0</v>
          </cell>
        </row>
        <row r="53">
          <cell r="B53" t="str">
            <v>Construcciones y Mejoras</v>
          </cell>
          <cell r="C53">
            <v>646.25106600000004</v>
          </cell>
          <cell r="D53">
            <v>0</v>
          </cell>
          <cell r="E53">
            <v>0</v>
          </cell>
          <cell r="F53">
            <v>311.64002499999998</v>
          </cell>
          <cell r="G53">
            <v>137.66778600000001</v>
          </cell>
          <cell r="H53">
            <v>196.94325499999999</v>
          </cell>
          <cell r="I53">
            <v>0</v>
          </cell>
          <cell r="J53">
            <v>0</v>
          </cell>
          <cell r="K53">
            <v>0</v>
          </cell>
          <cell r="L53">
            <v>0</v>
          </cell>
          <cell r="M53">
            <v>0</v>
          </cell>
          <cell r="N53">
            <v>0</v>
          </cell>
          <cell r="O53">
            <v>0</v>
          </cell>
        </row>
        <row r="54">
          <cell r="B54" t="str">
            <v xml:space="preserve">  Construcción edificio</v>
          </cell>
          <cell r="C54">
            <v>0</v>
          </cell>
          <cell r="D54">
            <v>0</v>
          </cell>
          <cell r="E54">
            <v>0</v>
          </cell>
          <cell r="F54">
            <v>0</v>
          </cell>
          <cell r="G54">
            <v>0</v>
          </cell>
          <cell r="H54">
            <v>0</v>
          </cell>
          <cell r="I54">
            <v>0</v>
          </cell>
          <cell r="J54">
            <v>188.086648</v>
          </cell>
          <cell r="K54">
            <v>0</v>
          </cell>
          <cell r="L54">
            <v>0</v>
          </cell>
          <cell r="M54">
            <v>0</v>
          </cell>
          <cell r="N54">
            <v>0</v>
          </cell>
          <cell r="O54">
            <v>0</v>
          </cell>
        </row>
        <row r="55">
          <cell r="B55" t="str">
            <v xml:space="preserve">  Adecuaciones y mejoras</v>
          </cell>
          <cell r="C55">
            <v>646.25106600000004</v>
          </cell>
          <cell r="D55">
            <v>0</v>
          </cell>
          <cell r="E55">
            <v>0</v>
          </cell>
          <cell r="F55">
            <v>311.64002499999998</v>
          </cell>
          <cell r="G55">
            <v>137.66778600000001</v>
          </cell>
          <cell r="H55">
            <v>196.94325499999999</v>
          </cell>
          <cell r="I55">
            <v>0</v>
          </cell>
          <cell r="J55">
            <v>0</v>
          </cell>
          <cell r="K55">
            <v>0</v>
          </cell>
          <cell r="L55">
            <v>0</v>
          </cell>
          <cell r="M55">
            <v>0</v>
          </cell>
          <cell r="N55">
            <v>0</v>
          </cell>
          <cell r="O55">
            <v>0</v>
          </cell>
          <cell r="Q55" t="str">
            <v>FLUJO</v>
          </cell>
          <cell r="R55" t="str">
            <v>DATOS EJECUCION</v>
          </cell>
        </row>
        <row r="56">
          <cell r="B56" t="str">
            <v>Proyectos de Tecnología</v>
          </cell>
          <cell r="C56">
            <v>46196.577929289997</v>
          </cell>
          <cell r="D56">
            <v>4051.3775429999996</v>
          </cell>
          <cell r="E56">
            <v>9457.622999999996</v>
          </cell>
          <cell r="F56">
            <v>9064.7124172999975</v>
          </cell>
          <cell r="G56">
            <v>12215.497319400001</v>
          </cell>
          <cell r="H56">
            <v>7133.7126824200004</v>
          </cell>
          <cell r="I56">
            <v>4273.6549671700004</v>
          </cell>
          <cell r="J56">
            <v>0</v>
          </cell>
          <cell r="K56">
            <v>0</v>
          </cell>
          <cell r="L56">
            <v>0</v>
          </cell>
          <cell r="M56">
            <v>0</v>
          </cell>
          <cell r="N56">
            <v>0</v>
          </cell>
          <cell r="O56">
            <v>0</v>
          </cell>
          <cell r="P56" t="str">
            <v>CAPITAL DE FLUJO</v>
          </cell>
          <cell r="Q56" t="str">
            <v>FLUJO</v>
          </cell>
          <cell r="R56" t="str">
            <v>DATOS EJECUCION</v>
          </cell>
        </row>
        <row r="57">
          <cell r="B57" t="str">
            <v xml:space="preserve">  Inversiones tecnológicas</v>
          </cell>
          <cell r="C57">
            <v>13028.520710272343</v>
          </cell>
          <cell r="D57">
            <v>1230.3540327862399</v>
          </cell>
          <cell r="E57">
            <v>976.94388894297697</v>
          </cell>
          <cell r="F57">
            <v>2825.5789564583702</v>
          </cell>
          <cell r="G57">
            <v>5479.3058279932202</v>
          </cell>
          <cell r="H57">
            <v>1282.4394344330065</v>
          </cell>
          <cell r="I57">
            <v>1233.8985696585296</v>
          </cell>
          <cell r="J57">
            <v>3783.1958084799999</v>
          </cell>
          <cell r="K57">
            <v>0</v>
          </cell>
          <cell r="L57">
            <v>0</v>
          </cell>
          <cell r="M57">
            <v>0</v>
          </cell>
          <cell r="N57">
            <v>0</v>
          </cell>
          <cell r="O57">
            <v>0</v>
          </cell>
          <cell r="P57">
            <v>1233.8985696585296</v>
          </cell>
          <cell r="Q57">
            <v>1233898569.6585295</v>
          </cell>
          <cell r="R57">
            <v>1312966830</v>
          </cell>
          <cell r="S57">
            <v>0.28872208429020957</v>
          </cell>
          <cell r="T57" t="str">
            <v xml:space="preserve">INVERSION </v>
          </cell>
        </row>
        <row r="58">
          <cell r="B58" t="str">
            <v xml:space="preserve">  Soporte y operación</v>
          </cell>
          <cell r="C58">
            <v>33168.057219017654</v>
          </cell>
          <cell r="D58">
            <v>2821.0235102137599</v>
          </cell>
          <cell r="E58">
            <v>8480.6791110570193</v>
          </cell>
          <cell r="F58">
            <v>6239.1334608416282</v>
          </cell>
          <cell r="G58">
            <v>6736.1914914067802</v>
          </cell>
          <cell r="H58">
            <v>5851.2732479869937</v>
          </cell>
          <cell r="I58">
            <v>3039.7563975114708</v>
          </cell>
          <cell r="J58">
            <v>1041.9126575187047</v>
          </cell>
          <cell r="K58">
            <v>548.58354106756428</v>
          </cell>
          <cell r="L58">
            <v>269.48046949455386</v>
          </cell>
          <cell r="M58">
            <v>433.21542914774983</v>
          </cell>
          <cell r="N58">
            <v>971.8883720996281</v>
          </cell>
          <cell r="O58">
            <v>245.16744570790368</v>
          </cell>
          <cell r="P58">
            <v>3039.7563975114708</v>
          </cell>
          <cell r="Q58">
            <v>3039756397.5114708</v>
          </cell>
          <cell r="R58">
            <v>3234544086</v>
          </cell>
          <cell r="S58">
            <v>0.71127791570979049</v>
          </cell>
          <cell r="T58" t="str">
            <v>SOPORTE</v>
          </cell>
        </row>
        <row r="59">
          <cell r="B59" t="str">
            <v>Seguros a deudores</v>
          </cell>
          <cell r="C59">
            <v>25034.934088000002</v>
          </cell>
          <cell r="D59">
            <v>3148.5848110000002</v>
          </cell>
          <cell r="E59">
            <v>6787.6721980000002</v>
          </cell>
          <cell r="F59">
            <v>9907.2332999999999</v>
          </cell>
          <cell r="G59">
            <v>0</v>
          </cell>
          <cell r="H59">
            <v>5191.4437790000002</v>
          </cell>
          <cell r="I59">
            <v>0</v>
          </cell>
          <cell r="J59">
            <v>2741.2831509612952</v>
          </cell>
          <cell r="K59">
            <v>3203.6915087524358</v>
          </cell>
          <cell r="L59">
            <v>2277.9604731654458</v>
          </cell>
          <cell r="M59">
            <v>396.3930258322502</v>
          </cell>
          <cell r="N59">
            <v>3735.3054699103723</v>
          </cell>
          <cell r="O59">
            <v>474.30344636209639</v>
          </cell>
          <cell r="P59">
            <v>2741.2831509612952</v>
          </cell>
          <cell r="Q59">
            <v>2741283150.9612951</v>
          </cell>
          <cell r="R59">
            <v>2872052799</v>
          </cell>
          <cell r="S59">
            <v>0.72459457287849949</v>
          </cell>
          <cell r="T59" t="str">
            <v>SOPORTE</v>
          </cell>
        </row>
        <row r="60">
          <cell r="B60" t="str">
            <v>Otros Gastos</v>
          </cell>
          <cell r="C60">
            <v>729.52286957000001</v>
          </cell>
          <cell r="D60">
            <v>214.29063855999999</v>
          </cell>
          <cell r="E60">
            <v>0.69555350999999999</v>
          </cell>
          <cell r="F60">
            <v>0</v>
          </cell>
          <cell r="G60">
            <v>442.58453226</v>
          </cell>
          <cell r="H60">
            <v>71.591386220000004</v>
          </cell>
          <cell r="I60">
            <v>0.36075901999999999</v>
          </cell>
          <cell r="J60">
            <v>0</v>
          </cell>
          <cell r="K60">
            <v>0</v>
          </cell>
          <cell r="L60">
            <v>0</v>
          </cell>
          <cell r="M60">
            <v>0</v>
          </cell>
          <cell r="N60">
            <v>0</v>
          </cell>
          <cell r="O60">
            <v>0</v>
          </cell>
        </row>
        <row r="61">
          <cell r="B61" t="str">
            <v xml:space="preserve">  Reintegro de Créditos Hipotecario</v>
          </cell>
          <cell r="C61">
            <v>0</v>
          </cell>
          <cell r="D61">
            <v>0</v>
          </cell>
          <cell r="E61">
            <v>0</v>
          </cell>
          <cell r="F61">
            <v>0</v>
          </cell>
          <cell r="G61">
            <v>0</v>
          </cell>
          <cell r="H61">
            <v>0</v>
          </cell>
          <cell r="I61">
            <v>0</v>
          </cell>
          <cell r="J61">
            <v>0</v>
          </cell>
          <cell r="K61">
            <v>0</v>
          </cell>
          <cell r="L61">
            <v>0</v>
          </cell>
          <cell r="M61">
            <v>0</v>
          </cell>
          <cell r="N61">
            <v>0</v>
          </cell>
          <cell r="O61">
            <v>0</v>
          </cell>
        </row>
        <row r="62">
          <cell r="B62" t="str">
            <v xml:space="preserve">  Reintegro de Crédito Educativo</v>
          </cell>
          <cell r="C62">
            <v>0</v>
          </cell>
          <cell r="D62">
            <v>0</v>
          </cell>
          <cell r="E62">
            <v>0</v>
          </cell>
          <cell r="F62">
            <v>0</v>
          </cell>
          <cell r="G62">
            <v>0</v>
          </cell>
          <cell r="H62">
            <v>0</v>
          </cell>
          <cell r="I62">
            <v>0</v>
          </cell>
          <cell r="J62">
            <v>0</v>
          </cell>
          <cell r="K62">
            <v>0</v>
          </cell>
          <cell r="L62">
            <v>0</v>
          </cell>
          <cell r="M62">
            <v>0</v>
          </cell>
          <cell r="N62">
            <v>0</v>
          </cell>
          <cell r="O62">
            <v>0</v>
          </cell>
        </row>
        <row r="63">
          <cell r="B63" t="str">
            <v xml:space="preserve">  Otros gastos - código 60 (boletín)</v>
          </cell>
          <cell r="C63">
            <v>729.52286957000001</v>
          </cell>
          <cell r="D63">
            <v>214.29063855999999</v>
          </cell>
          <cell r="E63">
            <v>0.69555350999999999</v>
          </cell>
          <cell r="F63">
            <v>0</v>
          </cell>
          <cell r="G63">
            <v>442.58453226</v>
          </cell>
          <cell r="H63">
            <v>71.591386220000004</v>
          </cell>
          <cell r="I63">
            <v>0.36075901999999999</v>
          </cell>
          <cell r="J63">
            <v>0</v>
          </cell>
          <cell r="K63">
            <v>0</v>
          </cell>
          <cell r="L63">
            <v>0</v>
          </cell>
          <cell r="M63">
            <v>0</v>
          </cell>
          <cell r="N63">
            <v>0</v>
          </cell>
          <cell r="O63">
            <v>0</v>
          </cell>
        </row>
        <row r="64">
          <cell r="B64" t="str">
            <v>F.   SALDO DISPONIBLE FINAL  ( A+D-E )</v>
          </cell>
          <cell r="C64">
            <v>1519546.5972632403</v>
          </cell>
          <cell r="D64">
            <v>1101232.85543437</v>
          </cell>
          <cell r="E64">
            <v>1647440.9998203099</v>
          </cell>
          <cell r="F64">
            <v>1527476.4918551899</v>
          </cell>
          <cell r="G64">
            <v>1459435.08894383</v>
          </cell>
          <cell r="H64">
            <v>1541021.5253037999</v>
          </cell>
          <cell r="I64">
            <v>1519546.59726324</v>
          </cell>
          <cell r="J64">
            <v>1519546.59726324</v>
          </cell>
          <cell r="K64">
            <v>1519546.59726324</v>
          </cell>
          <cell r="L64">
            <v>1519546.59726324</v>
          </cell>
          <cell r="M64">
            <v>1519546.59726324</v>
          </cell>
          <cell r="N64">
            <v>1519546.59726324</v>
          </cell>
          <cell r="O64">
            <v>1519546.59726324</v>
          </cell>
        </row>
        <row r="65">
          <cell r="B65" t="str">
            <v>Fuente: División de Presupuesto</v>
          </cell>
          <cell r="C65">
            <v>1482694.16249474</v>
          </cell>
          <cell r="D65">
            <v>1101232.85543437</v>
          </cell>
          <cell r="E65">
            <v>1647440.9998203099</v>
          </cell>
          <cell r="F65">
            <v>1527476.4918551899</v>
          </cell>
          <cell r="G65">
            <v>1459435.08894383</v>
          </cell>
          <cell r="H65">
            <v>1541021.5253037999</v>
          </cell>
          <cell r="I65">
            <v>1519546.59726324</v>
          </cell>
          <cell r="J65">
            <v>1482694.16249474</v>
          </cell>
          <cell r="K65">
            <v>1482694.16249474</v>
          </cell>
          <cell r="L65">
            <v>1482694.16249474</v>
          </cell>
          <cell r="M65">
            <v>1482694.16249474</v>
          </cell>
          <cell r="N65">
            <v>1482694.16249474</v>
          </cell>
          <cell r="O65">
            <v>1482694.16249474</v>
          </cell>
        </row>
        <row r="66">
          <cell r="B66" t="str">
            <v>Fuente: División de Presupuesto</v>
          </cell>
        </row>
        <row r="90">
          <cell r="B90" t="str">
            <v>FLUJO DE CAJA CONSOLIDADO PARA AÑO 2014</v>
          </cell>
        </row>
        <row r="92">
          <cell r="B92" t="str">
            <v xml:space="preserve"> FLUJO DE CAJA EJECUTADO  2014</v>
          </cell>
        </row>
        <row r="93">
          <cell r="B93" t="str">
            <v>(Millones de Pesos)</v>
          </cell>
        </row>
        <row r="94">
          <cell r="C94" t="str">
            <v>TOTAL</v>
          </cell>
          <cell r="D94" t="str">
            <v xml:space="preserve">FLUJO  DE CAJA MENSUALIZADO </v>
          </cell>
        </row>
        <row r="95">
          <cell r="B95" t="str">
            <v>DETALLE</v>
          </cell>
          <cell r="C95" t="str">
            <v>AÑO</v>
          </cell>
          <cell r="D95" t="str">
            <v>ENERO</v>
          </cell>
          <cell r="E95" t="str">
            <v>FEBRERO</v>
          </cell>
          <cell r="F95" t="str">
            <v>MARZO</v>
          </cell>
          <cell r="G95" t="str">
            <v>ABRIL</v>
          </cell>
          <cell r="H95" t="str">
            <v>MAYO</v>
          </cell>
          <cell r="I95" t="str">
            <v>JUNIO</v>
          </cell>
          <cell r="J95" t="str">
            <v>JULIO</v>
          </cell>
          <cell r="K95" t="str">
            <v>AGOSTO</v>
          </cell>
          <cell r="L95" t="str">
            <v>SEPTIEMBRE</v>
          </cell>
          <cell r="M95" t="str">
            <v>OCTUBRE</v>
          </cell>
          <cell r="N95" t="str">
            <v>NOVIEM</v>
          </cell>
          <cell r="O95" t="str">
            <v>DICIEMBRE</v>
          </cell>
        </row>
        <row r="97">
          <cell r="B97" t="str">
            <v>A.   SALDO DISPONIBLE INICIAL</v>
          </cell>
          <cell r="C97">
            <v>1111473.3692300001</v>
          </cell>
          <cell r="D97">
            <v>1111473.3692300001</v>
          </cell>
          <cell r="E97">
            <v>1101232.85543437</v>
          </cell>
          <cell r="F97">
            <v>1647440.9998203099</v>
          </cell>
          <cell r="G97">
            <v>1527476.4918551899</v>
          </cell>
          <cell r="H97">
            <v>1459435.08894383</v>
          </cell>
          <cell r="I97">
            <v>1541021.5253037999</v>
          </cell>
          <cell r="J97">
            <v>1519546.59726324</v>
          </cell>
          <cell r="K97">
            <v>1519546.59726324</v>
          </cell>
          <cell r="L97">
            <v>1519546.59726324</v>
          </cell>
          <cell r="M97">
            <v>1519546.59726324</v>
          </cell>
          <cell r="N97">
            <v>1519546.59726324</v>
          </cell>
          <cell r="O97">
            <v>1519546.59726324</v>
          </cell>
        </row>
        <row r="98">
          <cell r="A98">
            <v>14.2</v>
          </cell>
        </row>
        <row r="99">
          <cell r="B99" t="str">
            <v xml:space="preserve">B.   INGRESOS VIGENCIA </v>
          </cell>
          <cell r="C99">
            <v>1924624.6860344301</v>
          </cell>
          <cell r="D99">
            <v>178909.54827612999</v>
          </cell>
          <cell r="E99">
            <v>867946.37530409999</v>
          </cell>
          <cell r="F99">
            <v>202053.48561947999</v>
          </cell>
          <cell r="G99">
            <v>180823.58228417</v>
          </cell>
          <cell r="H99">
            <v>336388.31107883999</v>
          </cell>
          <cell r="I99">
            <v>158503.38347171</v>
          </cell>
          <cell r="J99">
            <v>0</v>
          </cell>
          <cell r="K99">
            <v>0</v>
          </cell>
          <cell r="L99">
            <v>0</v>
          </cell>
          <cell r="M99">
            <v>0</v>
          </cell>
          <cell r="N99">
            <v>0</v>
          </cell>
          <cell r="O99">
            <v>0</v>
          </cell>
        </row>
        <row r="100">
          <cell r="B100" t="str">
            <v>Cartera Hipotecaria</v>
          </cell>
          <cell r="C100">
            <v>535100.81172988995</v>
          </cell>
          <cell r="D100">
            <v>85761.45756717</v>
          </cell>
          <cell r="E100">
            <v>144929.77071295999</v>
          </cell>
          <cell r="F100">
            <v>94248.609425000002</v>
          </cell>
          <cell r="G100">
            <v>76111.002074670003</v>
          </cell>
          <cell r="H100">
            <v>68840.870628090008</v>
          </cell>
          <cell r="I100">
            <v>65209.101322000002</v>
          </cell>
          <cell r="J100">
            <v>0</v>
          </cell>
          <cell r="K100">
            <v>0</v>
          </cell>
          <cell r="L100">
            <v>0</v>
          </cell>
          <cell r="M100">
            <v>0</v>
          </cell>
          <cell r="N100">
            <v>0</v>
          </cell>
          <cell r="O100">
            <v>0</v>
          </cell>
        </row>
        <row r="101">
          <cell r="B101" t="str">
            <v xml:space="preserve">  Recaudo Tesorería</v>
          </cell>
          <cell r="C101">
            <v>392754.05754388997</v>
          </cell>
          <cell r="D101">
            <v>66564.352008169997</v>
          </cell>
          <cell r="E101">
            <v>65154.305268960001</v>
          </cell>
          <cell r="F101">
            <v>65743.105842999998</v>
          </cell>
          <cell r="G101">
            <v>66065.631182669997</v>
          </cell>
          <cell r="H101">
            <v>66113.125663090002</v>
          </cell>
          <cell r="I101">
            <v>63113.537578000003</v>
          </cell>
          <cell r="J101">
            <v>0</v>
          </cell>
          <cell r="K101">
            <v>0</v>
          </cell>
          <cell r="L101">
            <v>0</v>
          </cell>
          <cell r="M101">
            <v>0</v>
          </cell>
          <cell r="N101">
            <v>0</v>
          </cell>
          <cell r="O101">
            <v>0</v>
          </cell>
        </row>
        <row r="102">
          <cell r="B102" t="str">
            <v xml:space="preserve">  Abono de Cesantías</v>
          </cell>
          <cell r="C102">
            <v>142346.75418600001</v>
          </cell>
          <cell r="D102">
            <v>19197.105559</v>
          </cell>
          <cell r="E102">
            <v>79775.465444000001</v>
          </cell>
          <cell r="F102">
            <v>28505.503582000001</v>
          </cell>
          <cell r="G102">
            <v>10045.370892000001</v>
          </cell>
          <cell r="H102">
            <v>2727.7449649999999</v>
          </cell>
          <cell r="I102">
            <v>2095.563744</v>
          </cell>
          <cell r="J102">
            <v>0</v>
          </cell>
          <cell r="K102">
            <v>0</v>
          </cell>
          <cell r="L102">
            <v>0</v>
          </cell>
          <cell r="M102">
            <v>0</v>
          </cell>
          <cell r="N102">
            <v>0</v>
          </cell>
          <cell r="O102">
            <v>0</v>
          </cell>
        </row>
        <row r="103">
          <cell r="B103" t="str">
            <v>Cartera Educativa</v>
          </cell>
          <cell r="C103">
            <v>3824.74717164</v>
          </cell>
          <cell r="D103">
            <v>486.37384300000002</v>
          </cell>
          <cell r="E103">
            <v>798.17114300000003</v>
          </cell>
          <cell r="F103">
            <v>1071.3825336</v>
          </cell>
          <cell r="G103">
            <v>419.70623899999998</v>
          </cell>
          <cell r="H103">
            <v>526.17506500000002</v>
          </cell>
          <cell r="I103">
            <v>522.93834804000005</v>
          </cell>
          <cell r="J103">
            <v>0</v>
          </cell>
          <cell r="K103">
            <v>0</v>
          </cell>
          <cell r="L103">
            <v>0</v>
          </cell>
          <cell r="M103">
            <v>0</v>
          </cell>
          <cell r="N103">
            <v>0</v>
          </cell>
          <cell r="O103">
            <v>0</v>
          </cell>
        </row>
        <row r="104">
          <cell r="B104" t="str">
            <v>Aportes de Afiliados</v>
          </cell>
          <cell r="C104">
            <v>1003662.15640062</v>
          </cell>
          <cell r="D104">
            <v>60452.913952529998</v>
          </cell>
          <cell r="E104">
            <v>682129.35635947995</v>
          </cell>
          <cell r="F104">
            <v>68857.072159949996</v>
          </cell>
          <cell r="G104">
            <v>65111.871332000002</v>
          </cell>
          <cell r="H104">
            <v>71803.109883939993</v>
          </cell>
          <cell r="I104">
            <v>55307.832712720003</v>
          </cell>
          <cell r="J104">
            <v>0</v>
          </cell>
          <cell r="K104">
            <v>0</v>
          </cell>
          <cell r="L104">
            <v>0</v>
          </cell>
          <cell r="M104">
            <v>0</v>
          </cell>
          <cell r="N104">
            <v>0</v>
          </cell>
          <cell r="O104">
            <v>0</v>
          </cell>
        </row>
        <row r="105">
          <cell r="B105" t="str">
            <v>Ahorro Voluntario</v>
          </cell>
          <cell r="C105">
            <v>193624.48149010001</v>
          </cell>
          <cell r="D105">
            <v>30498.62387453</v>
          </cell>
          <cell r="E105">
            <v>31294.11642079</v>
          </cell>
          <cell r="F105">
            <v>33750.760539889998</v>
          </cell>
          <cell r="G105">
            <v>32936.856493020001</v>
          </cell>
          <cell r="H105">
            <v>33624.237224819997</v>
          </cell>
          <cell r="I105">
            <v>31519.88693705</v>
          </cell>
          <cell r="J105">
            <v>0</v>
          </cell>
          <cell r="K105">
            <v>0</v>
          </cell>
          <cell r="L105">
            <v>0</v>
          </cell>
          <cell r="M105">
            <v>0</v>
          </cell>
          <cell r="N105">
            <v>0</v>
          </cell>
          <cell r="O105">
            <v>0</v>
          </cell>
        </row>
        <row r="106">
          <cell r="B106" t="str">
            <v>Rendimientos Financieros</v>
          </cell>
          <cell r="C106">
            <v>30129.187569180001</v>
          </cell>
          <cell r="D106">
            <v>1186.6680538999999</v>
          </cell>
          <cell r="E106">
            <v>8274.3379738700005</v>
          </cell>
          <cell r="F106">
            <v>2679.6354140399999</v>
          </cell>
          <cell r="G106">
            <v>5534.3496024799997</v>
          </cell>
          <cell r="H106">
            <v>6878.5710949900003</v>
          </cell>
          <cell r="I106">
            <v>5575.6254299000002</v>
          </cell>
          <cell r="J106">
            <v>0</v>
          </cell>
          <cell r="K106">
            <v>0</v>
          </cell>
          <cell r="L106">
            <v>0</v>
          </cell>
          <cell r="M106">
            <v>0</v>
          </cell>
          <cell r="N106">
            <v>0</v>
          </cell>
          <cell r="O106">
            <v>0</v>
          </cell>
        </row>
        <row r="107">
          <cell r="B107" t="str">
            <v>Recaudo Intereses Credito Constuctor</v>
          </cell>
          <cell r="C107">
            <v>0</v>
          </cell>
          <cell r="D107">
            <v>0</v>
          </cell>
          <cell r="E107">
            <v>0</v>
          </cell>
          <cell r="F107">
            <v>0</v>
          </cell>
          <cell r="G107">
            <v>0</v>
          </cell>
          <cell r="H107">
            <v>0</v>
          </cell>
          <cell r="I107">
            <v>0</v>
          </cell>
          <cell r="J107">
            <v>0</v>
          </cell>
          <cell r="K107">
            <v>0</v>
          </cell>
          <cell r="L107">
            <v>0</v>
          </cell>
          <cell r="M107">
            <v>0</v>
          </cell>
          <cell r="N107">
            <v>0</v>
          </cell>
          <cell r="O107">
            <v>0</v>
          </cell>
        </row>
        <row r="108">
          <cell r="B108" t="str">
            <v xml:space="preserve">  Comisión Recaudo Seguros a Terceros</v>
          </cell>
          <cell r="C108">
            <v>3328.1901020000005</v>
          </cell>
          <cell r="D108">
            <v>520.50944500000003</v>
          </cell>
          <cell r="E108">
            <v>517.62269400000002</v>
          </cell>
          <cell r="F108">
            <v>684.11870999999996</v>
          </cell>
          <cell r="G108">
            <v>704.41521499999999</v>
          </cell>
          <cell r="H108">
            <v>548.66295100000002</v>
          </cell>
          <cell r="I108">
            <v>352.861087</v>
          </cell>
          <cell r="J108">
            <v>0</v>
          </cell>
          <cell r="K108">
            <v>0</v>
          </cell>
          <cell r="L108">
            <v>0</v>
          </cell>
          <cell r="M108">
            <v>0</v>
          </cell>
          <cell r="N108">
            <v>0</v>
          </cell>
          <cell r="O108">
            <v>0</v>
          </cell>
        </row>
        <row r="109">
          <cell r="B109" t="str">
            <v xml:space="preserve">  Arrendamiento activos fijos</v>
          </cell>
          <cell r="C109">
            <v>791.42734000000007</v>
          </cell>
          <cell r="D109">
            <v>3.0015399999999999</v>
          </cell>
          <cell r="E109">
            <v>3</v>
          </cell>
          <cell r="F109">
            <v>761.906837</v>
          </cell>
          <cell r="G109">
            <v>5.3813279999999999</v>
          </cell>
          <cell r="H109">
            <v>3</v>
          </cell>
          <cell r="I109">
            <v>15.137635</v>
          </cell>
          <cell r="J109">
            <v>0</v>
          </cell>
          <cell r="K109">
            <v>0</v>
          </cell>
          <cell r="L109">
            <v>0</v>
          </cell>
          <cell r="M109">
            <v>0</v>
          </cell>
          <cell r="N109">
            <v>0</v>
          </cell>
          <cell r="O109">
            <v>0</v>
          </cell>
        </row>
        <row r="110">
          <cell r="B110" t="str">
            <v xml:space="preserve">  Venta de Activos</v>
          </cell>
          <cell r="C110">
            <v>154163.68423099999</v>
          </cell>
          <cell r="D110">
            <v>0</v>
          </cell>
          <cell r="E110">
            <v>0</v>
          </cell>
          <cell r="F110">
            <v>0</v>
          </cell>
          <cell r="G110">
            <v>0</v>
          </cell>
          <cell r="H110">
            <v>154163.68423099999</v>
          </cell>
          <cell r="I110">
            <v>0</v>
          </cell>
          <cell r="J110">
            <v>0</v>
          </cell>
          <cell r="K110">
            <v>0</v>
          </cell>
          <cell r="L110">
            <v>0</v>
          </cell>
          <cell r="M110">
            <v>0</v>
          </cell>
          <cell r="N110">
            <v>0</v>
          </cell>
          <cell r="O110">
            <v>0</v>
          </cell>
        </row>
        <row r="111">
          <cell r="B111" t="str">
            <v>Otros Ingresos</v>
          </cell>
          <cell r="C111">
            <v>24672.198180670002</v>
          </cell>
          <cell r="D111">
            <v>3098.1352295499996</v>
          </cell>
          <cell r="E111">
            <v>3476.0005645500005</v>
          </cell>
          <cell r="F111">
            <v>5524.3914223599995</v>
          </cell>
          <cell r="G111">
            <v>3286.9990733299996</v>
          </cell>
          <cell r="H111">
            <v>4934.6894967200005</v>
          </cell>
          <cell r="I111">
            <v>4351.9823941599998</v>
          </cell>
          <cell r="J111">
            <v>0</v>
          </cell>
          <cell r="K111">
            <v>0</v>
          </cell>
          <cell r="L111">
            <v>0</v>
          </cell>
          <cell r="M111">
            <v>0</v>
          </cell>
          <cell r="N111">
            <v>0</v>
          </cell>
          <cell r="O111">
            <v>0</v>
          </cell>
        </row>
        <row r="112">
          <cell r="B112" t="str">
            <v xml:space="preserve">  Reintegro de Crédito Educativo</v>
          </cell>
          <cell r="C112">
            <v>53.120218000000001</v>
          </cell>
          <cell r="D112">
            <v>14.797276</v>
          </cell>
          <cell r="E112">
            <v>10.884779999999999</v>
          </cell>
          <cell r="F112">
            <v>9.1787530000000004</v>
          </cell>
          <cell r="G112">
            <v>0</v>
          </cell>
          <cell r="H112">
            <v>2.6682000000000001</v>
          </cell>
          <cell r="I112">
            <v>15.591208999999999</v>
          </cell>
          <cell r="J112">
            <v>0</v>
          </cell>
          <cell r="K112">
            <v>0</v>
          </cell>
          <cell r="L112">
            <v>0</v>
          </cell>
          <cell r="M112">
            <v>0</v>
          </cell>
          <cell r="N112">
            <v>0</v>
          </cell>
          <cell r="O112">
            <v>0</v>
          </cell>
        </row>
        <row r="113">
          <cell r="B113" t="str">
            <v xml:space="preserve">  Reintegros Cartera Hipotecaria</v>
          </cell>
          <cell r="C113">
            <v>7932.8182132500006</v>
          </cell>
          <cell r="D113">
            <v>1015.95470977</v>
          </cell>
          <cell r="E113">
            <v>1385.4846637400001</v>
          </cell>
          <cell r="F113">
            <v>1784.697846</v>
          </cell>
          <cell r="G113">
            <v>808.86825994000003</v>
          </cell>
          <cell r="H113">
            <v>1552.15741024</v>
          </cell>
          <cell r="I113">
            <v>1385.6553235599999</v>
          </cell>
          <cell r="J113">
            <v>0</v>
          </cell>
          <cell r="K113">
            <v>0</v>
          </cell>
          <cell r="L113">
            <v>0</v>
          </cell>
          <cell r="M113">
            <v>0</v>
          </cell>
          <cell r="N113">
            <v>0</v>
          </cell>
          <cell r="O113">
            <v>0</v>
          </cell>
        </row>
        <row r="114">
          <cell r="B114" t="str">
            <v xml:space="preserve">  Reintegros Aportes de Cesantías</v>
          </cell>
          <cell r="C114">
            <v>15775.291719190001</v>
          </cell>
          <cell r="D114">
            <v>1926.9461723500001</v>
          </cell>
          <cell r="E114">
            <v>1963.2552641699999</v>
          </cell>
          <cell r="F114">
            <v>3336.5238425100001</v>
          </cell>
          <cell r="G114">
            <v>2388.5358036299999</v>
          </cell>
          <cell r="H114">
            <v>3276.4170945999999</v>
          </cell>
          <cell r="I114">
            <v>2883.6135419299999</v>
          </cell>
          <cell r="J114">
            <v>0</v>
          </cell>
          <cell r="K114">
            <v>0</v>
          </cell>
          <cell r="L114">
            <v>0</v>
          </cell>
          <cell r="M114">
            <v>0</v>
          </cell>
          <cell r="N114">
            <v>0</v>
          </cell>
          <cell r="O114">
            <v>0</v>
          </cell>
        </row>
        <row r="115">
          <cell r="B115" t="str">
            <v xml:space="preserve">  Otros Ingresos - código 19 </v>
          </cell>
          <cell r="C115">
            <v>910.96803023000007</v>
          </cell>
          <cell r="D115">
            <v>140.43707143</v>
          </cell>
          <cell r="E115">
            <v>116.37585663999999</v>
          </cell>
          <cell r="F115">
            <v>393.99098085000003</v>
          </cell>
          <cell r="G115">
            <v>89.595009759999996</v>
          </cell>
          <cell r="H115">
            <v>103.44679188000001</v>
          </cell>
          <cell r="I115">
            <v>67.122319669999996</v>
          </cell>
          <cell r="J115">
            <v>0</v>
          </cell>
          <cell r="K115">
            <v>0</v>
          </cell>
          <cell r="L115">
            <v>0</v>
          </cell>
          <cell r="M115">
            <v>0</v>
          </cell>
          <cell r="N115">
            <v>0</v>
          </cell>
          <cell r="O115">
            <v>0</v>
          </cell>
        </row>
        <row r="116">
          <cell r="B116" t="str">
            <v xml:space="preserve">  Otros Ingresos - código 19 </v>
          </cell>
          <cell r="C116">
            <v>4024.3137455400006</v>
          </cell>
          <cell r="D116">
            <v>140.43707143</v>
          </cell>
          <cell r="E116">
            <v>116.37585663999999</v>
          </cell>
          <cell r="F116">
            <v>393.99098085000003</v>
          </cell>
          <cell r="G116">
            <v>89.595009759999996</v>
          </cell>
          <cell r="H116">
            <v>103.44679188000001</v>
          </cell>
          <cell r="I116">
            <v>67.122319669999996</v>
          </cell>
          <cell r="J116">
            <v>255.89045920999999</v>
          </cell>
          <cell r="K116">
            <v>144.96888196</v>
          </cell>
          <cell r="L116">
            <v>155.61697092</v>
          </cell>
          <cell r="M116">
            <v>1574.67860926</v>
          </cell>
          <cell r="N116">
            <v>100.54504984</v>
          </cell>
          <cell r="O116">
            <v>881.64574412000002</v>
          </cell>
        </row>
        <row r="117">
          <cell r="B117" t="str">
            <v xml:space="preserve">C.   EGRESOS </v>
          </cell>
          <cell r="C117">
            <v>1516551.4580011901</v>
          </cell>
          <cell r="D117">
            <v>189150.06207176001</v>
          </cell>
          <cell r="E117">
            <v>321738.23091816006</v>
          </cell>
          <cell r="F117">
            <v>322017.99358459999</v>
          </cell>
          <cell r="G117">
            <v>248864.98519553</v>
          </cell>
          <cell r="H117">
            <v>254801.87471886998</v>
          </cell>
          <cell r="I117">
            <v>179978.31151227001</v>
          </cell>
          <cell r="J117">
            <v>0</v>
          </cell>
          <cell r="K117">
            <v>0</v>
          </cell>
          <cell r="L117">
            <v>0</v>
          </cell>
          <cell r="M117">
            <v>0</v>
          </cell>
          <cell r="N117">
            <v>0</v>
          </cell>
          <cell r="O117">
            <v>0</v>
          </cell>
        </row>
        <row r="118">
          <cell r="A118">
            <v>14.1</v>
          </cell>
          <cell r="B118" t="str">
            <v>Gastos Operacionales y no Operacionales</v>
          </cell>
          <cell r="C118">
            <v>87653.70951103</v>
          </cell>
          <cell r="D118">
            <v>9004.4514636799995</v>
          </cell>
          <cell r="E118">
            <v>14408.833347339998</v>
          </cell>
          <cell r="F118">
            <v>15938.84812472</v>
          </cell>
          <cell r="G118">
            <v>15462.817787149999</v>
          </cell>
          <cell r="H118">
            <v>16930.016168869999</v>
          </cell>
          <cell r="I118">
            <v>15908.74261927</v>
          </cell>
          <cell r="J118">
            <v>0</v>
          </cell>
          <cell r="K118">
            <v>0</v>
          </cell>
          <cell r="L118">
            <v>0</v>
          </cell>
          <cell r="M118">
            <v>0</v>
          </cell>
          <cell r="N118">
            <v>0</v>
          </cell>
          <cell r="O118">
            <v>0</v>
          </cell>
        </row>
        <row r="119">
          <cell r="A119">
            <v>14.1</v>
          </cell>
          <cell r="B119" t="str">
            <v xml:space="preserve">Cesantías </v>
          </cell>
          <cell r="C119">
            <v>694907.00413000002</v>
          </cell>
          <cell r="D119">
            <v>72757.370752000003</v>
          </cell>
          <cell r="E119">
            <v>163813.64679900001</v>
          </cell>
          <cell r="F119">
            <v>160006.06558900001</v>
          </cell>
          <cell r="G119">
            <v>118671.72233399999</v>
          </cell>
          <cell r="H119">
            <v>106473.39958100001</v>
          </cell>
          <cell r="I119">
            <v>73184.799075000003</v>
          </cell>
          <cell r="J119">
            <v>0</v>
          </cell>
          <cell r="K119">
            <v>0</v>
          </cell>
          <cell r="L119">
            <v>0</v>
          </cell>
          <cell r="M119">
            <v>0</v>
          </cell>
          <cell r="N119">
            <v>0</v>
          </cell>
          <cell r="O119">
            <v>0</v>
          </cell>
        </row>
        <row r="120">
          <cell r="B120" t="str">
            <v xml:space="preserve"> Parciales</v>
          </cell>
          <cell r="C120">
            <v>525345.57975200005</v>
          </cell>
          <cell r="D120">
            <v>47444.396724999999</v>
          </cell>
          <cell r="E120">
            <v>135478.133386</v>
          </cell>
          <cell r="F120">
            <v>126766.68004799999</v>
          </cell>
          <cell r="G120">
            <v>87407.962006999995</v>
          </cell>
          <cell r="H120">
            <v>76087.581130000006</v>
          </cell>
          <cell r="I120">
            <v>52160.826456000003</v>
          </cell>
          <cell r="J120">
            <v>0</v>
          </cell>
          <cell r="K120">
            <v>0</v>
          </cell>
          <cell r="L120">
            <v>0</v>
          </cell>
          <cell r="M120">
            <v>0</v>
          </cell>
          <cell r="N120">
            <v>0</v>
          </cell>
          <cell r="O120">
            <v>0</v>
          </cell>
        </row>
        <row r="121">
          <cell r="B121" t="str">
            <v xml:space="preserve"> Definitivas</v>
          </cell>
          <cell r="C121">
            <v>169561.424378</v>
          </cell>
          <cell r="D121">
            <v>25312.974027</v>
          </cell>
          <cell r="E121">
            <v>28335.513413000001</v>
          </cell>
          <cell r="F121">
            <v>33239.385541000003</v>
          </cell>
          <cell r="G121">
            <v>31263.760327</v>
          </cell>
          <cell r="H121">
            <v>30385.818450999999</v>
          </cell>
          <cell r="I121">
            <v>21023.972619</v>
          </cell>
          <cell r="J121">
            <v>0</v>
          </cell>
          <cell r="K121">
            <v>0</v>
          </cell>
          <cell r="L121">
            <v>0</v>
          </cell>
          <cell r="M121">
            <v>0</v>
          </cell>
          <cell r="N121">
            <v>0</v>
          </cell>
          <cell r="O121">
            <v>0</v>
          </cell>
        </row>
        <row r="122">
          <cell r="B122" t="str">
            <v>Ahorro Voluntario</v>
          </cell>
          <cell r="C122">
            <v>140413.848814</v>
          </cell>
          <cell r="D122">
            <v>25878.720827000001</v>
          </cell>
          <cell r="E122">
            <v>24022.383049</v>
          </cell>
          <cell r="F122">
            <v>22231.659485</v>
          </cell>
          <cell r="G122">
            <v>20806.937317</v>
          </cell>
          <cell r="H122">
            <v>28019.083556000001</v>
          </cell>
          <cell r="I122">
            <v>19455.064579999998</v>
          </cell>
          <cell r="J122">
            <v>0</v>
          </cell>
          <cell r="K122">
            <v>30372.049765</v>
          </cell>
          <cell r="L122">
            <v>0</v>
          </cell>
          <cell r="M122">
            <v>0</v>
          </cell>
          <cell r="N122">
            <v>0</v>
          </cell>
          <cell r="O122">
            <v>0</v>
          </cell>
        </row>
        <row r="123">
          <cell r="B123" t="str">
            <v xml:space="preserve">Crédito </v>
          </cell>
          <cell r="C123">
            <v>510504.55237215996</v>
          </cell>
          <cell r="D123">
            <v>74309.556675080006</v>
          </cell>
          <cell r="E123">
            <v>103248.07252481999</v>
          </cell>
          <cell r="F123">
            <v>103014.12118988</v>
          </cell>
          <cell r="G123">
            <v>79472.254391380004</v>
          </cell>
          <cell r="H123">
            <v>84849.089441000004</v>
          </cell>
          <cell r="I123">
            <v>65611.458150000006</v>
          </cell>
          <cell r="J123">
            <v>0</v>
          </cell>
          <cell r="K123">
            <v>0</v>
          </cell>
          <cell r="L123">
            <v>0</v>
          </cell>
          <cell r="M123">
            <v>0</v>
          </cell>
          <cell r="N123">
            <v>0</v>
          </cell>
          <cell r="O123">
            <v>0</v>
          </cell>
        </row>
        <row r="124">
          <cell r="B124" t="str">
            <v xml:space="preserve">  Hipotecario</v>
          </cell>
          <cell r="C124">
            <v>506336.96141716</v>
          </cell>
          <cell r="D124">
            <v>73224.522197080005</v>
          </cell>
          <cell r="E124">
            <v>102776.83240181999</v>
          </cell>
          <cell r="F124">
            <v>102800.38159088</v>
          </cell>
          <cell r="G124">
            <v>79150.448979380002</v>
          </cell>
          <cell r="H124">
            <v>84235.368675999998</v>
          </cell>
          <cell r="I124">
            <v>64149.407571999996</v>
          </cell>
          <cell r="J124">
            <v>0</v>
          </cell>
          <cell r="K124">
            <v>0</v>
          </cell>
          <cell r="L124">
            <v>0</v>
          </cell>
          <cell r="M124">
            <v>0</v>
          </cell>
          <cell r="N124">
            <v>0</v>
          </cell>
          <cell r="O124">
            <v>0</v>
          </cell>
        </row>
        <row r="125">
          <cell r="B125" t="str">
            <v xml:space="preserve">  Educativo</v>
          </cell>
          <cell r="C125">
            <v>2939.3151420000004</v>
          </cell>
          <cell r="D125">
            <v>951.33315700000003</v>
          </cell>
          <cell r="E125">
            <v>246.367029</v>
          </cell>
          <cell r="F125">
            <v>82.657405999999995</v>
          </cell>
          <cell r="G125">
            <v>43.026262000000003</v>
          </cell>
          <cell r="H125">
            <v>268.60747400000002</v>
          </cell>
          <cell r="I125">
            <v>1347.3238140000001</v>
          </cell>
          <cell r="J125">
            <v>0</v>
          </cell>
          <cell r="K125">
            <v>0</v>
          </cell>
          <cell r="L125">
            <v>0</v>
          </cell>
          <cell r="M125">
            <v>0</v>
          </cell>
          <cell r="N125">
            <v>0</v>
          </cell>
          <cell r="O125">
            <v>0</v>
          </cell>
        </row>
        <row r="126">
          <cell r="B126" t="str">
            <v xml:space="preserve">  Legalización de Créditos</v>
          </cell>
          <cell r="C126">
            <v>1228.2758130000002</v>
          </cell>
          <cell r="D126">
            <v>133.70132100000001</v>
          </cell>
          <cell r="E126">
            <v>224.87309400000001</v>
          </cell>
          <cell r="F126">
            <v>131.08219299999999</v>
          </cell>
          <cell r="G126">
            <v>278.77915000000002</v>
          </cell>
          <cell r="H126">
            <v>345.113291</v>
          </cell>
          <cell r="I126">
            <v>114.726764</v>
          </cell>
          <cell r="J126">
            <v>0</v>
          </cell>
          <cell r="K126">
            <v>0</v>
          </cell>
          <cell r="L126">
            <v>0</v>
          </cell>
          <cell r="M126">
            <v>0</v>
          </cell>
          <cell r="N126">
            <v>0</v>
          </cell>
          <cell r="O126">
            <v>0</v>
          </cell>
        </row>
        <row r="127">
          <cell r="B127" t="str">
            <v xml:space="preserve">  Credito Constructor</v>
          </cell>
          <cell r="C127">
            <v>0</v>
          </cell>
          <cell r="D127">
            <v>0</v>
          </cell>
          <cell r="E127">
            <v>0</v>
          </cell>
          <cell r="F127">
            <v>0</v>
          </cell>
          <cell r="G127">
            <v>0</v>
          </cell>
          <cell r="H127">
            <v>0</v>
          </cell>
          <cell r="I127">
            <v>0</v>
          </cell>
          <cell r="J127">
            <v>0</v>
          </cell>
          <cell r="K127">
            <v>0</v>
          </cell>
          <cell r="L127">
            <v>0</v>
          </cell>
          <cell r="M127">
            <v>0</v>
          </cell>
          <cell r="N127">
            <v>0</v>
          </cell>
          <cell r="O127">
            <v>0</v>
          </cell>
        </row>
        <row r="128">
          <cell r="B128" t="str">
            <v>Construcciones y Mejoras</v>
          </cell>
          <cell r="C128">
            <v>646.25106600000004</v>
          </cell>
          <cell r="D128">
            <v>0</v>
          </cell>
          <cell r="E128">
            <v>0</v>
          </cell>
          <cell r="F128">
            <v>311.64002499999998</v>
          </cell>
          <cell r="G128">
            <v>137.66778600000001</v>
          </cell>
          <cell r="H128">
            <v>196.94325499999999</v>
          </cell>
          <cell r="I128">
            <v>0</v>
          </cell>
          <cell r="J128">
            <v>0</v>
          </cell>
          <cell r="K128">
            <v>0</v>
          </cell>
          <cell r="L128">
            <v>0</v>
          </cell>
          <cell r="M128">
            <v>0</v>
          </cell>
          <cell r="N128">
            <v>0</v>
          </cell>
          <cell r="O128">
            <v>0</v>
          </cell>
        </row>
        <row r="129">
          <cell r="B129" t="str">
            <v xml:space="preserve">  Construcción edificio sede</v>
          </cell>
          <cell r="C129">
            <v>0</v>
          </cell>
          <cell r="D129">
            <v>0</v>
          </cell>
          <cell r="E129">
            <v>0</v>
          </cell>
          <cell r="F129">
            <v>0</v>
          </cell>
          <cell r="G129">
            <v>0</v>
          </cell>
          <cell r="H129">
            <v>0</v>
          </cell>
          <cell r="I129">
            <v>0</v>
          </cell>
          <cell r="J129">
            <v>0</v>
          </cell>
          <cell r="K129">
            <v>0</v>
          </cell>
          <cell r="L129">
            <v>0</v>
          </cell>
          <cell r="M129">
            <v>0</v>
          </cell>
          <cell r="N129">
            <v>0</v>
          </cell>
          <cell r="O129">
            <v>0</v>
          </cell>
        </row>
        <row r="130">
          <cell r="B130" t="str">
            <v xml:space="preserve">  Adecuaciones y mejoras</v>
          </cell>
          <cell r="C130">
            <v>646.25106600000004</v>
          </cell>
          <cell r="D130">
            <v>0</v>
          </cell>
          <cell r="E130">
            <v>0</v>
          </cell>
          <cell r="F130">
            <v>311.64002499999998</v>
          </cell>
          <cell r="G130">
            <v>137.66778600000001</v>
          </cell>
          <cell r="H130">
            <v>196.94325499999999</v>
          </cell>
          <cell r="I130">
            <v>0</v>
          </cell>
          <cell r="J130">
            <v>0</v>
          </cell>
          <cell r="K130">
            <v>0</v>
          </cell>
          <cell r="L130">
            <v>0</v>
          </cell>
          <cell r="M130">
            <v>0</v>
          </cell>
          <cell r="N130">
            <v>0</v>
          </cell>
          <cell r="O130">
            <v>0</v>
          </cell>
        </row>
        <row r="131">
          <cell r="B131" t="str">
            <v>Proyectos de Tecnología</v>
          </cell>
          <cell r="C131">
            <v>52930.916041999997</v>
          </cell>
          <cell r="D131">
            <v>4051.3775429999996</v>
          </cell>
          <cell r="E131">
            <v>9457.622999999996</v>
          </cell>
          <cell r="F131">
            <v>10608.425871000003</v>
          </cell>
          <cell r="G131">
            <v>14313.585579999999</v>
          </cell>
          <cell r="H131">
            <v>8681.6569600000003</v>
          </cell>
          <cell r="I131">
            <v>5818.2470880000001</v>
          </cell>
          <cell r="J131">
            <v>0</v>
          </cell>
          <cell r="K131">
            <v>0</v>
          </cell>
          <cell r="L131">
            <v>0</v>
          </cell>
          <cell r="M131">
            <v>0</v>
          </cell>
          <cell r="N131">
            <v>0</v>
          </cell>
          <cell r="O131">
            <v>0</v>
          </cell>
        </row>
        <row r="132">
          <cell r="B132" t="str">
            <v xml:space="preserve">  Inversiones tecnológicas</v>
          </cell>
          <cell r="C132">
            <v>14420.664035541922</v>
          </cell>
          <cell r="D132">
            <v>1230.3540327862399</v>
          </cell>
          <cell r="E132">
            <v>976.94388894297697</v>
          </cell>
          <cell r="F132">
            <v>4217.7222817279498</v>
          </cell>
          <cell r="G132">
            <v>5479.3058279932202</v>
          </cell>
          <cell r="H132">
            <v>1282.4394344330065</v>
          </cell>
          <cell r="I132">
            <v>1233.8985696585296</v>
          </cell>
          <cell r="J132">
            <v>0</v>
          </cell>
          <cell r="K132">
            <v>0</v>
          </cell>
          <cell r="L132">
            <v>0</v>
          </cell>
          <cell r="M132">
            <v>0</v>
          </cell>
          <cell r="N132">
            <v>0</v>
          </cell>
          <cell r="O132">
            <v>0</v>
          </cell>
        </row>
        <row r="133">
          <cell r="B133" t="str">
            <v xml:space="preserve">  Soporte y operación</v>
          </cell>
          <cell r="C133">
            <v>38510.252006458075</v>
          </cell>
          <cell r="D133">
            <v>2821.0235102137599</v>
          </cell>
          <cell r="E133">
            <v>8480.6791110570193</v>
          </cell>
          <cell r="F133">
            <v>6390.7035892720523</v>
          </cell>
          <cell r="G133">
            <v>8834.2797520067797</v>
          </cell>
          <cell r="H133">
            <v>7399.2175255669936</v>
          </cell>
          <cell r="I133">
            <v>4584.3485183414705</v>
          </cell>
          <cell r="J133">
            <v>0</v>
          </cell>
          <cell r="K133">
            <v>0</v>
          </cell>
          <cell r="L133">
            <v>0</v>
          </cell>
          <cell r="M133">
            <v>0</v>
          </cell>
          <cell r="N133">
            <v>0</v>
          </cell>
          <cell r="O133">
            <v>0</v>
          </cell>
        </row>
        <row r="134">
          <cell r="B134" t="str">
            <v>Seguros a deudores</v>
          </cell>
          <cell r="C134">
            <v>29495.176066</v>
          </cell>
          <cell r="D134">
            <v>3148.5848110000002</v>
          </cell>
          <cell r="E134">
            <v>6787.6721980000002</v>
          </cell>
          <cell r="F134">
            <v>9907.2332999999999</v>
          </cell>
          <cell r="G134">
            <v>0</v>
          </cell>
          <cell r="H134">
            <v>9651.6857569999993</v>
          </cell>
          <cell r="I134">
            <v>0</v>
          </cell>
          <cell r="J134">
            <v>0</v>
          </cell>
          <cell r="K134">
            <v>0</v>
          </cell>
          <cell r="L134">
            <v>0</v>
          </cell>
          <cell r="M134">
            <v>0</v>
          </cell>
          <cell r="N134">
            <v>0</v>
          </cell>
          <cell r="O134">
            <v>0</v>
          </cell>
        </row>
        <row r="135">
          <cell r="B135" t="str">
            <v>Otros Gastos</v>
          </cell>
          <cell r="C135">
            <v>7570.7165787999993</v>
          </cell>
          <cell r="D135">
            <v>1628.78066964</v>
          </cell>
          <cell r="E135">
            <v>1413.1808832600002</v>
          </cell>
          <cell r="F135">
            <v>1179.21587176</v>
          </cell>
          <cell r="G135">
            <v>1333.2513056599998</v>
          </cell>
          <cell r="H135">
            <v>0</v>
          </cell>
          <cell r="I135">
            <v>2016.2878484800001</v>
          </cell>
          <cell r="J135">
            <v>0</v>
          </cell>
          <cell r="K135">
            <v>0</v>
          </cell>
          <cell r="L135">
            <v>0</v>
          </cell>
          <cell r="M135">
            <v>0</v>
          </cell>
          <cell r="N135">
            <v>0</v>
          </cell>
          <cell r="O135">
            <v>0</v>
          </cell>
        </row>
        <row r="136">
          <cell r="B136" t="str">
            <v xml:space="preserve">  Reintegro de Créditos Hipotecario </v>
          </cell>
          <cell r="C136">
            <v>6700.8240469799994</v>
          </cell>
          <cell r="D136">
            <v>1399.8032148100001</v>
          </cell>
          <cell r="E136">
            <v>1255.1808628000001</v>
          </cell>
          <cell r="F136">
            <v>969.25818531000004</v>
          </cell>
          <cell r="G136">
            <v>1199.0197399399999</v>
          </cell>
          <cell r="H136">
            <v>0</v>
          </cell>
          <cell r="I136">
            <v>1877.5620441200001</v>
          </cell>
          <cell r="J136">
            <v>0</v>
          </cell>
          <cell r="K136">
            <v>0</v>
          </cell>
          <cell r="L136">
            <v>0</v>
          </cell>
          <cell r="M136">
            <v>0</v>
          </cell>
          <cell r="N136">
            <v>0</v>
          </cell>
          <cell r="O136">
            <v>0</v>
          </cell>
        </row>
        <row r="137">
          <cell r="B137" t="str">
            <v xml:space="preserve">  Reintegro de Crédito Educativo</v>
          </cell>
          <cell r="C137">
            <v>0</v>
          </cell>
          <cell r="D137">
            <v>0</v>
          </cell>
          <cell r="E137">
            <v>0</v>
          </cell>
          <cell r="F137">
            <v>0</v>
          </cell>
          <cell r="G137">
            <v>0</v>
          </cell>
          <cell r="I137">
            <v>0</v>
          </cell>
          <cell r="J137">
            <v>0</v>
          </cell>
          <cell r="K137">
            <v>0</v>
          </cell>
          <cell r="L137">
            <v>0</v>
          </cell>
          <cell r="M137">
            <v>0</v>
          </cell>
          <cell r="N137">
            <v>0</v>
          </cell>
          <cell r="O137">
            <v>0</v>
          </cell>
        </row>
        <row r="138">
          <cell r="B138" t="str">
            <v xml:space="preserve">  Otros gastos - código 60 </v>
          </cell>
          <cell r="C138">
            <v>869.89253181999993</v>
          </cell>
          <cell r="D138">
            <v>228.97745483</v>
          </cell>
          <cell r="E138">
            <v>158.00002046</v>
          </cell>
          <cell r="F138">
            <v>209.95768645000001</v>
          </cell>
          <cell r="G138">
            <v>134.23156571999999</v>
          </cell>
          <cell r="I138">
            <v>138.72580435999998</v>
          </cell>
          <cell r="J138">
            <v>0</v>
          </cell>
          <cell r="K138">
            <v>0</v>
          </cell>
          <cell r="L138">
            <v>0</v>
          </cell>
          <cell r="M138">
            <v>0</v>
          </cell>
          <cell r="N138">
            <v>0</v>
          </cell>
          <cell r="O138">
            <v>0</v>
          </cell>
        </row>
        <row r="139">
          <cell r="B139" t="str">
            <v>F.   SALDO DISPONIBLE FINAL  ( A+B-C )</v>
          </cell>
          <cell r="C139">
            <v>1519546.59726324</v>
          </cell>
          <cell r="D139">
            <v>1101232.85543437</v>
          </cell>
          <cell r="E139">
            <v>1647440.9998203097</v>
          </cell>
          <cell r="F139">
            <v>1527476.4918551899</v>
          </cell>
          <cell r="G139">
            <v>1459435.0889438298</v>
          </cell>
          <cell r="H139">
            <v>1541021.5253037999</v>
          </cell>
          <cell r="I139">
            <v>1519546.5972632398</v>
          </cell>
          <cell r="J139">
            <v>1519546.59726324</v>
          </cell>
          <cell r="K139">
            <v>1519546.59726324</v>
          </cell>
          <cell r="L139">
            <v>1519546.59726324</v>
          </cell>
          <cell r="M139">
            <v>1519546.59726324</v>
          </cell>
          <cell r="N139">
            <v>1519546.59726324</v>
          </cell>
          <cell r="O139">
            <v>1519546.59726324</v>
          </cell>
        </row>
        <row r="140">
          <cell r="B140" t="str">
            <v>F.   SALDO DISPONIBLE FINAL  ( A+B-C )</v>
          </cell>
          <cell r="C140">
            <v>1479712.6095645502</v>
          </cell>
          <cell r="D140">
            <v>1101232.85543437</v>
          </cell>
          <cell r="E140">
            <v>1647440.9998203097</v>
          </cell>
          <cell r="F140">
            <v>1527476.4918551899</v>
          </cell>
          <cell r="G140">
            <v>1459435.0889438298</v>
          </cell>
          <cell r="H140">
            <v>1541021.5253037999</v>
          </cell>
          <cell r="I140">
            <v>1519546.5972632398</v>
          </cell>
          <cell r="J140">
            <v>1482913.2242730001</v>
          </cell>
          <cell r="K140">
            <v>1457606.5014763998</v>
          </cell>
          <cell r="L140">
            <v>1443784.9323052098</v>
          </cell>
          <cell r="M140">
            <v>1422997.5499174297</v>
          </cell>
          <cell r="N140">
            <v>1419960.7875993897</v>
          </cell>
          <cell r="O140">
            <v>1479712.6095645498</v>
          </cell>
        </row>
      </sheetData>
      <sheetData sheetId="2"/>
      <sheetData sheetId="3"/>
      <sheetData sheetId="4"/>
      <sheetData sheetId="5">
        <row r="1">
          <cell r="F1">
            <v>41640</v>
          </cell>
          <cell r="G1">
            <v>41671</v>
          </cell>
          <cell r="H1">
            <v>41699</v>
          </cell>
          <cell r="I1">
            <v>41730</v>
          </cell>
          <cell r="J1">
            <v>41760</v>
          </cell>
          <cell r="K1">
            <v>41791</v>
          </cell>
          <cell r="L1">
            <v>41821</v>
          </cell>
          <cell r="M1">
            <v>41852</v>
          </cell>
          <cell r="N1">
            <v>41883</v>
          </cell>
          <cell r="O1">
            <v>41913</v>
          </cell>
          <cell r="P1">
            <v>41944</v>
          </cell>
          <cell r="Q1">
            <v>41974</v>
          </cell>
        </row>
        <row r="2">
          <cell r="B2" t="str">
            <v>METAS PRESUPUESTALES - ACUMULADO A NOVIEMBRE 2014</v>
          </cell>
        </row>
        <row r="4">
          <cell r="B4" t="str">
            <v>AREA</v>
          </cell>
          <cell r="C4" t="str">
            <v>UNIDAD MEDIDA</v>
          </cell>
          <cell r="D4" t="str">
            <v>CONCEPTO</v>
          </cell>
          <cell r="E4" t="str">
            <v>META / ACUMULADO</v>
          </cell>
          <cell r="F4" t="str">
            <v>ENE</v>
          </cell>
          <cell r="G4" t="str">
            <v>FEB</v>
          </cell>
          <cell r="H4" t="str">
            <v>MAR</v>
          </cell>
          <cell r="I4" t="str">
            <v>ABR</v>
          </cell>
          <cell r="J4" t="str">
            <v>MAY</v>
          </cell>
          <cell r="K4" t="str">
            <v>JUN</v>
          </cell>
          <cell r="L4" t="str">
            <v>JUL</v>
          </cell>
          <cell r="M4" t="str">
            <v>AGO</v>
          </cell>
          <cell r="N4" t="str">
            <v>SEP</v>
          </cell>
          <cell r="O4" t="str">
            <v>OCT</v>
          </cell>
          <cell r="P4" t="str">
            <v>NOV</v>
          </cell>
          <cell r="Q4" t="str">
            <v>DIC</v>
          </cell>
        </row>
        <row r="5">
          <cell r="B5" t="str">
            <v>CARTERA</v>
          </cell>
        </row>
        <row r="7">
          <cell r="B7" t="str">
            <v>RECAUDO BANCOS TESORERIA (1)</v>
          </cell>
          <cell r="C7" t="str">
            <v>M$</v>
          </cell>
          <cell r="D7" t="str">
            <v>Previsto</v>
          </cell>
          <cell r="E7">
            <v>858687</v>
          </cell>
          <cell r="F7">
            <v>72296</v>
          </cell>
          <cell r="G7">
            <v>141638</v>
          </cell>
          <cell r="H7">
            <v>213934</v>
          </cell>
          <cell r="I7">
            <v>283276</v>
          </cell>
          <cell r="J7">
            <v>358526</v>
          </cell>
          <cell r="K7">
            <v>421961</v>
          </cell>
          <cell r="L7">
            <v>500165</v>
          </cell>
          <cell r="M7">
            <v>569507</v>
          </cell>
          <cell r="N7">
            <v>644755</v>
          </cell>
          <cell r="O7">
            <v>720005</v>
          </cell>
          <cell r="P7">
            <v>786392</v>
          </cell>
          <cell r="Q7">
            <v>858687</v>
          </cell>
        </row>
        <row r="8">
          <cell r="C8" t="str">
            <v>M $</v>
          </cell>
          <cell r="D8" t="str">
            <v>Real</v>
          </cell>
          <cell r="E8">
            <v>825754.70382227015</v>
          </cell>
          <cell r="F8">
            <v>66564.352008169997</v>
          </cell>
          <cell r="G8">
            <v>131718.65727713</v>
          </cell>
          <cell r="H8">
            <v>197461.76312013</v>
          </cell>
          <cell r="I8">
            <v>263527.39430280001</v>
          </cell>
          <cell r="J8">
            <v>329640.51996588998</v>
          </cell>
          <cell r="K8">
            <v>392754.05754388997</v>
          </cell>
          <cell r="L8">
            <v>468372.73858</v>
          </cell>
          <cell r="M8">
            <v>536594.67558260995</v>
          </cell>
          <cell r="N8">
            <v>610448.51906571002</v>
          </cell>
          <cell r="O8">
            <v>683012.29229144007</v>
          </cell>
          <cell r="P8">
            <v>746046.38250223012</v>
          </cell>
          <cell r="Q8">
            <v>825754.70382227015</v>
          </cell>
          <cell r="V8">
            <v>0.54518927518977234</v>
          </cell>
        </row>
        <row r="9">
          <cell r="D9" t="str">
            <v>Cumplimiento</v>
          </cell>
          <cell r="E9">
            <v>0.9616480787787286</v>
          </cell>
          <cell r="F9">
            <v>0.92071970798066283</v>
          </cell>
          <cell r="G9">
            <v>0.92996693879559156</v>
          </cell>
          <cell r="H9">
            <v>0.92300318378626112</v>
          </cell>
          <cell r="I9">
            <v>0.93028493166664317</v>
          </cell>
          <cell r="J9">
            <v>0.91943267703287901</v>
          </cell>
          <cell r="K9">
            <v>0.93078283903936609</v>
          </cell>
          <cell r="L9">
            <v>0.93643645313046697</v>
          </cell>
          <cell r="M9">
            <v>0.94220909590682811</v>
          </cell>
          <cell r="N9">
            <v>0.94679144646526203</v>
          </cell>
          <cell r="O9">
            <v>0.94862159608813834</v>
          </cell>
          <cell r="P9">
            <v>0.94869528492435085</v>
          </cell>
          <cell r="Q9">
            <v>0.9616480787787286</v>
          </cell>
        </row>
        <row r="10">
          <cell r="B10" t="str">
            <v>RECAUDO POR ABONOS DE CESANTIAS (2)</v>
          </cell>
          <cell r="C10" t="str">
            <v>M$</v>
          </cell>
          <cell r="D10" t="str">
            <v>Previsto</v>
          </cell>
          <cell r="E10">
            <v>144102</v>
          </cell>
          <cell r="F10">
            <v>20992</v>
          </cell>
          <cell r="G10">
            <v>102949</v>
          </cell>
          <cell r="H10">
            <v>111257</v>
          </cell>
          <cell r="I10">
            <v>123054</v>
          </cell>
          <cell r="J10">
            <v>127227</v>
          </cell>
          <cell r="K10">
            <v>130294</v>
          </cell>
          <cell r="L10">
            <v>133418</v>
          </cell>
          <cell r="M10">
            <v>138238</v>
          </cell>
          <cell r="N10">
            <v>139750</v>
          </cell>
          <cell r="O10">
            <v>141467</v>
          </cell>
          <cell r="P10">
            <v>142848</v>
          </cell>
          <cell r="Q10">
            <v>144102</v>
          </cell>
        </row>
        <row r="11">
          <cell r="C11" t="str">
            <v>M $</v>
          </cell>
          <cell r="D11" t="str">
            <v>Real</v>
          </cell>
          <cell r="E11">
            <v>152594.17227700003</v>
          </cell>
          <cell r="F11">
            <v>19197.105559</v>
          </cell>
          <cell r="G11">
            <v>98972.571003000005</v>
          </cell>
          <cell r="H11">
            <v>127478.07458500001</v>
          </cell>
          <cell r="I11">
            <v>137523.445477</v>
          </cell>
          <cell r="J11">
            <v>140251.19044199999</v>
          </cell>
          <cell r="K11">
            <v>142346.75418600001</v>
          </cell>
          <cell r="L11">
            <v>144788.26641800001</v>
          </cell>
          <cell r="M11">
            <v>147012.84638200002</v>
          </cell>
          <cell r="N11">
            <v>148906.26541500003</v>
          </cell>
          <cell r="O11">
            <v>150317.83412700004</v>
          </cell>
          <cell r="P11">
            <v>151364.81281600005</v>
          </cell>
          <cell r="Q11">
            <v>152594.17227700003</v>
          </cell>
        </row>
        <row r="12">
          <cell r="D12" t="str">
            <v>Cumplimiento</v>
          </cell>
          <cell r="E12">
            <v>1.0589316753202596</v>
          </cell>
          <cell r="F12">
            <v>0.91449626329077738</v>
          </cell>
          <cell r="G12">
            <v>0.96137476811819444</v>
          </cell>
          <cell r="H12">
            <v>1.1457982381782721</v>
          </cell>
          <cell r="I12">
            <v>1.1175861449201163</v>
          </cell>
          <cell r="J12">
            <v>1.1023697048739654</v>
          </cell>
          <cell r="K12">
            <v>1.0925042917248684</v>
          </cell>
          <cell r="L12">
            <v>1.0852228816051808</v>
          </cell>
          <cell r="M12">
            <v>1.0634763696089355</v>
          </cell>
          <cell r="N12">
            <v>1.0655188938461542</v>
          </cell>
          <cell r="O12">
            <v>1.0625646555521786</v>
          </cell>
          <cell r="P12">
            <v>1.0596215054883515</v>
          </cell>
          <cell r="Q12">
            <v>1.0589316753202596</v>
          </cell>
        </row>
        <row r="13">
          <cell r="B13" t="str">
            <v>RECAUDO DE CARTERA (1+2)</v>
          </cell>
          <cell r="C13" t="str">
            <v>M$</v>
          </cell>
          <cell r="D13" t="str">
            <v>Previsto</v>
          </cell>
          <cell r="E13">
            <v>1002789</v>
          </cell>
          <cell r="F13">
            <v>93288</v>
          </cell>
          <cell r="G13">
            <v>244587</v>
          </cell>
          <cell r="H13">
            <v>325191</v>
          </cell>
          <cell r="I13">
            <v>406330</v>
          </cell>
          <cell r="J13">
            <v>485753</v>
          </cell>
          <cell r="K13">
            <v>552255</v>
          </cell>
          <cell r="L13">
            <v>633583</v>
          </cell>
          <cell r="M13">
            <v>707745</v>
          </cell>
          <cell r="N13">
            <v>784505</v>
          </cell>
          <cell r="O13">
            <v>861472</v>
          </cell>
          <cell r="P13">
            <v>929240</v>
          </cell>
          <cell r="Q13">
            <v>1002789</v>
          </cell>
        </row>
        <row r="14">
          <cell r="B14" t="str">
            <v>RECAUDO DE CARTERA</v>
          </cell>
          <cell r="C14" t="str">
            <v>M $</v>
          </cell>
          <cell r="D14" t="str">
            <v>Real</v>
          </cell>
          <cell r="E14">
            <v>978348.87609926995</v>
          </cell>
          <cell r="F14">
            <v>85761.45756717</v>
          </cell>
          <cell r="G14">
            <v>230691.22828012999</v>
          </cell>
          <cell r="H14">
            <v>324939.83770512999</v>
          </cell>
          <cell r="I14">
            <v>401050.83977979998</v>
          </cell>
          <cell r="J14">
            <v>469891.71040788997</v>
          </cell>
          <cell r="K14">
            <v>535100.81172988995</v>
          </cell>
          <cell r="L14">
            <v>613161.00499799999</v>
          </cell>
          <cell r="M14">
            <v>683607.52196460997</v>
          </cell>
          <cell r="N14">
            <v>759354.78448070993</v>
          </cell>
          <cell r="O14">
            <v>833330.1264184399</v>
          </cell>
          <cell r="P14">
            <v>897411.19531822996</v>
          </cell>
          <cell r="Q14">
            <v>978348.87609926995</v>
          </cell>
        </row>
        <row r="15">
          <cell r="D15" t="str">
            <v>Cumplimiento</v>
          </cell>
          <cell r="E15">
            <v>0.97562785002554875</v>
          </cell>
          <cell r="F15">
            <v>0.91931928615866998</v>
          </cell>
          <cell r="G15">
            <v>0.94318679357500601</v>
          </cell>
          <cell r="H15">
            <v>0.99922764684486964</v>
          </cell>
          <cell r="I15">
            <v>0.98700770255654269</v>
          </cell>
          <cell r="J15">
            <v>0.96734700641661497</v>
          </cell>
          <cell r="K15">
            <v>0.96893792130427059</v>
          </cell>
          <cell r="L15">
            <v>0.9677674511437333</v>
          </cell>
          <cell r="M15">
            <v>0.96589523340272265</v>
          </cell>
          <cell r="N15">
            <v>0.96794129352994551</v>
          </cell>
          <cell r="O15">
            <v>0.9673328052663811</v>
          </cell>
          <cell r="P15">
            <v>0.96574748753629847</v>
          </cell>
          <cell r="Q15">
            <v>0.97562785002554875</v>
          </cell>
        </row>
        <row r="16">
          <cell r="B16" t="str">
            <v>SALDO DE CARTERA BRUTA</v>
          </cell>
          <cell r="C16" t="str">
            <v>M $</v>
          </cell>
          <cell r="D16" t="str">
            <v>Previsto</v>
          </cell>
          <cell r="E16">
            <v>5457391</v>
          </cell>
          <cell r="F16">
            <v>4384414</v>
          </cell>
          <cell r="G16">
            <v>4606875</v>
          </cell>
          <cell r="H16">
            <v>4672959</v>
          </cell>
          <cell r="I16">
            <v>4577243</v>
          </cell>
          <cell r="J16">
            <v>4722065</v>
          </cell>
          <cell r="K16">
            <v>4769066</v>
          </cell>
          <cell r="L16">
            <v>4842126</v>
          </cell>
          <cell r="M16">
            <v>4934111</v>
          </cell>
          <cell r="N16">
            <v>5008950</v>
          </cell>
          <cell r="O16">
            <v>5068937</v>
          </cell>
          <cell r="P16">
            <v>5232461</v>
          </cell>
          <cell r="Q16">
            <v>5457391</v>
          </cell>
        </row>
        <row r="17">
          <cell r="D17" t="str">
            <v>Real</v>
          </cell>
          <cell r="E17">
            <v>4840780.63</v>
          </cell>
          <cell r="F17">
            <v>4555657.01</v>
          </cell>
          <cell r="G17">
            <v>4574587.34</v>
          </cell>
          <cell r="H17">
            <v>4636122.54</v>
          </cell>
          <cell r="I17">
            <v>4686891.3899999997</v>
          </cell>
          <cell r="J17">
            <v>4592070.16</v>
          </cell>
          <cell r="K17">
            <v>4632485.01</v>
          </cell>
          <cell r="L17">
            <v>4673610.17</v>
          </cell>
          <cell r="M17">
            <v>4708474.41</v>
          </cell>
          <cell r="N17">
            <v>4756220.32</v>
          </cell>
          <cell r="O17">
            <v>4795873.8899999997</v>
          </cell>
          <cell r="P17">
            <v>4820720.63</v>
          </cell>
          <cell r="Q17">
            <v>4840780.63</v>
          </cell>
        </row>
        <row r="18">
          <cell r="D18" t="str">
            <v>Cumplimiento</v>
          </cell>
          <cell r="E18">
            <v>0.88701370856513673</v>
          </cell>
          <cell r="F18">
            <v>1.0390572172244683</v>
          </cell>
          <cell r="G18">
            <v>0.99299141826075155</v>
          </cell>
          <cell r="H18">
            <v>0.99211710181921131</v>
          </cell>
          <cell r="I18">
            <v>1.0239551166499135</v>
          </cell>
          <cell r="J18">
            <v>0.97247076437956703</v>
          </cell>
          <cell r="K18">
            <v>0.9713610610547222</v>
          </cell>
          <cell r="L18">
            <v>0.96519796676088143</v>
          </cell>
          <cell r="M18">
            <v>0.95427006202333109</v>
          </cell>
          <cell r="N18">
            <v>0.94954437956058657</v>
          </cell>
          <cell r="O18">
            <v>0.94613010380677443</v>
          </cell>
          <cell r="P18">
            <v>0.92131037957091322</v>
          </cell>
          <cell r="Q18">
            <v>0.88701370856513673</v>
          </cell>
        </row>
        <row r="19">
          <cell r="B19" t="str">
            <v>SALDO CARTERA VENCIDA</v>
          </cell>
          <cell r="C19" t="str">
            <v>M $</v>
          </cell>
          <cell r="D19" t="str">
            <v>Previsto</v>
          </cell>
          <cell r="E19">
            <v>494165</v>
          </cell>
          <cell r="F19">
            <v>405554</v>
          </cell>
          <cell r="G19">
            <v>426136</v>
          </cell>
          <cell r="H19">
            <v>432249</v>
          </cell>
          <cell r="I19">
            <v>391436</v>
          </cell>
          <cell r="J19">
            <v>425562</v>
          </cell>
          <cell r="K19">
            <v>418067</v>
          </cell>
          <cell r="L19">
            <v>420338</v>
          </cell>
          <cell r="M19">
            <v>430563</v>
          </cell>
          <cell r="N19">
            <v>449286</v>
          </cell>
          <cell r="O19">
            <v>469758</v>
          </cell>
          <cell r="P19">
            <v>480726</v>
          </cell>
          <cell r="Q19">
            <v>494165</v>
          </cell>
        </row>
        <row r="20">
          <cell r="C20" t="str">
            <v>M $</v>
          </cell>
          <cell r="D20" t="str">
            <v>Real</v>
          </cell>
          <cell r="E20">
            <v>582926.03</v>
          </cell>
          <cell r="F20">
            <v>431575.82</v>
          </cell>
          <cell r="G20">
            <v>378749.6</v>
          </cell>
          <cell r="H20">
            <v>373859.58</v>
          </cell>
          <cell r="I20">
            <v>392887.31</v>
          </cell>
          <cell r="J20">
            <v>411589.64</v>
          </cell>
          <cell r="K20">
            <v>450367.33</v>
          </cell>
          <cell r="L20">
            <v>450230.13</v>
          </cell>
          <cell r="M20">
            <v>471524.89</v>
          </cell>
          <cell r="N20">
            <v>476053.39</v>
          </cell>
          <cell r="O20">
            <v>493697.93</v>
          </cell>
          <cell r="P20">
            <v>529323.42000000004</v>
          </cell>
          <cell r="Q20">
            <v>582926.03</v>
          </cell>
        </row>
        <row r="21">
          <cell r="D21" t="str">
            <v>Cumplimiento</v>
          </cell>
          <cell r="E21">
            <v>1.1796182044458836</v>
          </cell>
          <cell r="F21">
            <v>0.93970510210697156</v>
          </cell>
          <cell r="G21">
            <v>1.1251127393929923</v>
          </cell>
          <cell r="H21">
            <v>1.1561800823721033</v>
          </cell>
          <cell r="I21">
            <v>0.9963060400194651</v>
          </cell>
          <cell r="J21">
            <v>1.0339473073228957</v>
          </cell>
          <cell r="K21">
            <v>0.92828003310097995</v>
          </cell>
          <cell r="L21">
            <v>0.93360699782575629</v>
          </cell>
          <cell r="M21">
            <v>0.91312889124474428</v>
          </cell>
          <cell r="N21">
            <v>0.94377229411180119</v>
          </cell>
          <cell r="O21">
            <v>0.95150895204280073</v>
          </cell>
          <cell r="P21">
            <v>0.90818955261794376</v>
          </cell>
          <cell r="Q21">
            <v>0.84773191548848825</v>
          </cell>
        </row>
        <row r="22">
          <cell r="B22" t="str">
            <v>INDICADOR CALIDAD DE CARTERA</v>
          </cell>
          <cell r="C22" t="str">
            <v>%</v>
          </cell>
          <cell r="D22" t="str">
            <v>Previsto</v>
          </cell>
          <cell r="E22">
            <v>9.0549678408602202E-2</v>
          </cell>
          <cell r="F22">
            <v>9.2499020393603346E-2</v>
          </cell>
          <cell r="G22">
            <v>9.2500013566680236E-2</v>
          </cell>
          <cell r="H22">
            <v>9.2500062594172136E-2</v>
          </cell>
          <cell r="I22">
            <v>8.5517854306620816E-2</v>
          </cell>
          <cell r="J22">
            <v>9.0122012297585902E-2</v>
          </cell>
          <cell r="K22">
            <v>8.7662238266360756E-2</v>
          </cell>
          <cell r="L22">
            <v>8.6808563015501869E-2</v>
          </cell>
          <cell r="M22">
            <v>8.7262528143367671E-2</v>
          </cell>
          <cell r="N22">
            <v>8.9696643009013866E-2</v>
          </cell>
          <cell r="O22">
            <v>9.2673868308089047E-2</v>
          </cell>
          <cell r="P22">
            <v>9.1873785585788403E-2</v>
          </cell>
          <cell r="Q22">
            <v>9.0549678408602202E-2</v>
          </cell>
        </row>
        <row r="23">
          <cell r="B23" t="str">
            <v>CALIDAD DE CARTERA</v>
          </cell>
          <cell r="D23" t="str">
            <v>Real</v>
          </cell>
          <cell r="E23">
            <v>0.1204198402190351</v>
          </cell>
          <cell r="F23">
            <v>9.4734045836343594E-2</v>
          </cell>
          <cell r="G23">
            <v>8.2794265766494249E-2</v>
          </cell>
          <cell r="H23">
            <v>8.0640573404688304E-2</v>
          </cell>
          <cell r="I23">
            <v>8.3826843275751697E-2</v>
          </cell>
          <cell r="J23">
            <v>8.9630520801973118E-2</v>
          </cell>
          <cell r="K23">
            <v>9.7219382043936722E-2</v>
          </cell>
          <cell r="L23">
            <v>9.6334549443177028E-2</v>
          </cell>
          <cell r="M23">
            <v>0.10014387866238823</v>
          </cell>
          <cell r="N23">
            <v>0.10009069344373853</v>
          </cell>
          <cell r="O23">
            <v>0.10294222519683478</v>
          </cell>
          <cell r="P23">
            <v>0.10980172066100417</v>
          </cell>
          <cell r="Q23">
            <v>0.1204198402190351</v>
          </cell>
        </row>
        <row r="24">
          <cell r="D24" t="str">
            <v>Cumplimiento</v>
          </cell>
          <cell r="E24">
            <v>0.75194983022647099</v>
          </cell>
          <cell r="F24">
            <v>0.97640736840690479</v>
          </cell>
          <cell r="G24">
            <v>1.1172272947930868</v>
          </cell>
          <cell r="H24">
            <v>1.1470660325041084</v>
          </cell>
          <cell r="I24">
            <v>1.0201726674271447</v>
          </cell>
          <cell r="J24">
            <v>1.0054835282804913</v>
          </cell>
          <cell r="K24">
            <v>0.9016950779088807</v>
          </cell>
          <cell r="L24">
            <v>0.90111557605515069</v>
          </cell>
          <cell r="M24">
            <v>0.87137156368341762</v>
          </cell>
          <cell r="N24">
            <v>0.89615367745886176</v>
          </cell>
          <cell r="O24">
            <v>0.90025126356933016</v>
          </cell>
          <cell r="P24">
            <v>0.83672446144477552</v>
          </cell>
          <cell r="Q24">
            <v>0.75194983022647099</v>
          </cell>
        </row>
        <row r="25">
          <cell r="B25" t="str">
            <v>TESORERÍA</v>
          </cell>
        </row>
        <row r="26">
          <cell r="B26" t="str">
            <v>TESORERÍA</v>
          </cell>
        </row>
        <row r="27">
          <cell r="B27" t="str">
            <v>RENDIMIENTOS FINANCIEROS</v>
          </cell>
          <cell r="C27" t="str">
            <v>M$</v>
          </cell>
          <cell r="D27" t="str">
            <v>Previsto</v>
          </cell>
          <cell r="E27">
            <v>55906</v>
          </cell>
          <cell r="F27">
            <v>469</v>
          </cell>
          <cell r="G27">
            <v>7864</v>
          </cell>
          <cell r="H27">
            <v>9819</v>
          </cell>
          <cell r="I27">
            <v>14564</v>
          </cell>
          <cell r="J27">
            <v>20977</v>
          </cell>
          <cell r="K27">
            <v>26469</v>
          </cell>
          <cell r="L27">
            <v>31086</v>
          </cell>
          <cell r="M27">
            <v>36920</v>
          </cell>
          <cell r="N27">
            <v>47388</v>
          </cell>
          <cell r="O27">
            <v>54766</v>
          </cell>
          <cell r="P27">
            <v>55343</v>
          </cell>
          <cell r="Q27">
            <v>55906</v>
          </cell>
        </row>
        <row r="28">
          <cell r="C28" t="str">
            <v>M $</v>
          </cell>
          <cell r="D28" t="str">
            <v>Real</v>
          </cell>
          <cell r="E28">
            <v>68835.586488629997</v>
          </cell>
          <cell r="F28">
            <v>1186.6680538999999</v>
          </cell>
          <cell r="G28">
            <v>9461.0060277699995</v>
          </cell>
          <cell r="H28">
            <v>12140.641441809999</v>
          </cell>
          <cell r="I28">
            <v>17674.99104429</v>
          </cell>
          <cell r="J28">
            <v>24553.562139280002</v>
          </cell>
          <cell r="K28">
            <v>30129.187569180001</v>
          </cell>
          <cell r="L28">
            <v>32812.235803349999</v>
          </cell>
          <cell r="M28">
            <v>40370.321745050001</v>
          </cell>
          <cell r="N28">
            <v>54824.97495014</v>
          </cell>
          <cell r="O28">
            <v>62610.129028019997</v>
          </cell>
          <cell r="P28">
            <v>66044.525841900002</v>
          </cell>
          <cell r="Q28">
            <v>68835.586488629997</v>
          </cell>
        </row>
        <row r="29">
          <cell r="D29" t="str">
            <v>Cumplimiento</v>
          </cell>
          <cell r="E29">
            <v>1.2312736824067183</v>
          </cell>
          <cell r="F29">
            <v>2.5302090701492537</v>
          </cell>
          <cell r="G29">
            <v>1.2030780808456256</v>
          </cell>
          <cell r="H29">
            <v>1.236443776536307</v>
          </cell>
          <cell r="I29">
            <v>1.2136082837331776</v>
          </cell>
          <cell r="J29">
            <v>1.1704992200638795</v>
          </cell>
          <cell r="K29">
            <v>1.138282049536439</v>
          </cell>
          <cell r="L29">
            <v>1.0555309722495656</v>
          </cell>
          <cell r="M29">
            <v>1.0934540017619176</v>
          </cell>
          <cell r="N29">
            <v>1.1569379368224022</v>
          </cell>
          <cell r="O29">
            <v>1.1432299059274003</v>
          </cell>
          <cell r="P29">
            <v>1.1933672883996169</v>
          </cell>
          <cell r="Q29">
            <v>1.2312736824067183</v>
          </cell>
        </row>
        <row r="30">
          <cell r="B30" t="str">
            <v>APORTE DE CESANTÍAS</v>
          </cell>
        </row>
        <row r="31">
          <cell r="B31" t="str">
            <v>APORTES DE CESANTÍAS</v>
          </cell>
        </row>
        <row r="32">
          <cell r="B32" t="str">
            <v>APORTES DE CESANTÍAS</v>
          </cell>
          <cell r="C32" t="str">
            <v>M$</v>
          </cell>
          <cell r="D32" t="str">
            <v>Previsto</v>
          </cell>
          <cell r="E32">
            <v>1488361</v>
          </cell>
          <cell r="F32">
            <v>81027</v>
          </cell>
          <cell r="G32">
            <v>793948</v>
          </cell>
          <cell r="H32">
            <v>864638</v>
          </cell>
          <cell r="I32">
            <v>934937</v>
          </cell>
          <cell r="J32">
            <v>1004825</v>
          </cell>
          <cell r="K32">
            <v>1071261</v>
          </cell>
          <cell r="L32">
            <v>1138266</v>
          </cell>
          <cell r="M32">
            <v>1207623</v>
          </cell>
          <cell r="N32">
            <v>1277337</v>
          </cell>
          <cell r="O32">
            <v>1347413</v>
          </cell>
          <cell r="P32">
            <v>1417553</v>
          </cell>
          <cell r="Q32">
            <v>1488361</v>
          </cell>
        </row>
        <row r="33">
          <cell r="C33" t="str">
            <v>M $</v>
          </cell>
          <cell r="D33" t="str">
            <v>Real</v>
          </cell>
          <cell r="E33">
            <v>1423688.5289802803</v>
          </cell>
          <cell r="F33">
            <v>60452.913952529998</v>
          </cell>
          <cell r="G33">
            <v>742582.27031200996</v>
          </cell>
          <cell r="H33">
            <v>811439.34247196</v>
          </cell>
          <cell r="I33">
            <v>876551.21380396001</v>
          </cell>
          <cell r="J33">
            <v>948354.32368789997</v>
          </cell>
          <cell r="K33">
            <v>1003662.15640062</v>
          </cell>
          <cell r="L33">
            <v>1088079.12841962</v>
          </cell>
          <cell r="M33">
            <v>1144739.5407386201</v>
          </cell>
          <cell r="N33">
            <v>1210528.7214876302</v>
          </cell>
          <cell r="O33">
            <v>1259414.8405559501</v>
          </cell>
          <cell r="P33">
            <v>1314957.3592430002</v>
          </cell>
          <cell r="Q33">
            <v>1423688.5289802803</v>
          </cell>
        </row>
        <row r="34">
          <cell r="D34" t="str">
            <v>Cumplimiento</v>
          </cell>
          <cell r="E34">
            <v>0.95654785967939249</v>
          </cell>
          <cell r="F34">
            <v>0.74608357649339108</v>
          </cell>
          <cell r="G34">
            <v>0.93530340817283997</v>
          </cell>
          <cell r="H34">
            <v>0.93847291290917123</v>
          </cell>
          <cell r="I34">
            <v>0.93755110109446949</v>
          </cell>
          <cell r="J34">
            <v>0.9438004863413032</v>
          </cell>
          <cell r="K34">
            <v>0.93689787680184378</v>
          </cell>
          <cell r="L34">
            <v>0.95590936426074391</v>
          </cell>
          <cell r="M34">
            <v>0.94792790526399384</v>
          </cell>
          <cell r="N34">
            <v>0.94769721810894869</v>
          </cell>
          <cell r="O34">
            <v>0.93469102684622318</v>
          </cell>
          <cell r="P34">
            <v>0.92762482901380061</v>
          </cell>
          <cell r="Q34">
            <v>0.95654785967939249</v>
          </cell>
        </row>
        <row r="35">
          <cell r="B35" t="str">
            <v>RECAUDO AHORRO VOLUNTARIO</v>
          </cell>
        </row>
        <row r="36">
          <cell r="B36" t="str">
            <v>RECAUDO AHORRO VOLUNTARIO</v>
          </cell>
        </row>
        <row r="37">
          <cell r="B37" t="str">
            <v xml:space="preserve">RECAUDO AHORRO VOLUNTARIO                                                                                                                                                                                </v>
          </cell>
          <cell r="C37" t="str">
            <v>No.</v>
          </cell>
          <cell r="D37" t="str">
            <v>Previsto</v>
          </cell>
          <cell r="E37">
            <v>339033</v>
          </cell>
          <cell r="F37">
            <v>23100</v>
          </cell>
          <cell r="G37">
            <v>49715.652115792429</v>
          </cell>
          <cell r="H37">
            <v>75516.77680420391</v>
          </cell>
          <cell r="I37">
            <v>101967.93574717194</v>
          </cell>
          <cell r="J37">
            <v>129085.50592582427</v>
          </cell>
          <cell r="K37">
            <v>156886.27692340765</v>
          </cell>
          <cell r="L37">
            <v>185387.46132039715</v>
          </cell>
          <cell r="M37">
            <v>214606.70535150007</v>
          </cell>
          <cell r="N37">
            <v>244562.09983115282</v>
          </cell>
          <cell r="O37">
            <v>275272.19135427492</v>
          </cell>
          <cell r="P37">
            <v>306755.99377921526</v>
          </cell>
          <cell r="Q37">
            <v>339033</v>
          </cell>
        </row>
        <row r="38">
          <cell r="D38" t="str">
            <v>Real</v>
          </cell>
          <cell r="E38">
            <v>280194.4353431295</v>
          </cell>
          <cell r="F38">
            <v>21033.637089168129</v>
          </cell>
          <cell r="G38">
            <v>42615.892423998957</v>
          </cell>
          <cell r="H38">
            <v>65892.393409747194</v>
          </cell>
          <cell r="I38">
            <v>88607.578500794829</v>
          </cell>
          <cell r="J38">
            <v>111796.82159899217</v>
          </cell>
          <cell r="K38">
            <v>133534.781503445</v>
          </cell>
          <cell r="L38">
            <v>159203.84519986264</v>
          </cell>
          <cell r="M38">
            <v>183261.34318397124</v>
          </cell>
          <cell r="N38">
            <v>208291.52931959534</v>
          </cell>
          <cell r="O38">
            <v>233335.82920945215</v>
          </cell>
          <cell r="P38">
            <v>255541.08183918189</v>
          </cell>
          <cell r="Q38">
            <v>280194.4353431295</v>
          </cell>
        </row>
        <row r="39">
          <cell r="D39" t="str">
            <v>Cumplimiento</v>
          </cell>
          <cell r="E39">
            <v>0.82645180658853123</v>
          </cell>
          <cell r="F39">
            <v>0.91054706013714848</v>
          </cell>
          <cell r="G39">
            <v>0.85719266690382612</v>
          </cell>
          <cell r="H39">
            <v>0.87255304315476367</v>
          </cell>
          <cell r="I39">
            <v>0.86897491698268825</v>
          </cell>
          <cell r="J39">
            <v>0.8660679663232943</v>
          </cell>
          <cell r="K39">
            <v>0.85115654550612529</v>
          </cell>
          <cell r="L39">
            <v>0.85876274514983242</v>
          </cell>
          <cell r="M39">
            <v>0.85394043435786926</v>
          </cell>
          <cell r="N39">
            <v>0.85169177670375373</v>
          </cell>
          <cell r="O39">
            <v>0.84765492678898779</v>
          </cell>
          <cell r="P39">
            <v>0.83304348414168294</v>
          </cell>
          <cell r="Q39">
            <v>0.82645180658853123</v>
          </cell>
        </row>
        <row r="40">
          <cell r="C40" t="str">
            <v>M$</v>
          </cell>
          <cell r="D40" t="str">
            <v>Previsto</v>
          </cell>
          <cell r="E40">
            <v>403525</v>
          </cell>
          <cell r="F40">
            <v>31209</v>
          </cell>
          <cell r="G40">
            <v>61246</v>
          </cell>
          <cell r="H40">
            <v>91129</v>
          </cell>
          <cell r="I40">
            <v>122878</v>
          </cell>
          <cell r="J40">
            <v>155513</v>
          </cell>
          <cell r="K40">
            <v>187054</v>
          </cell>
          <cell r="L40">
            <v>220522</v>
          </cell>
          <cell r="M40">
            <v>256938</v>
          </cell>
          <cell r="N40">
            <v>294324</v>
          </cell>
          <cell r="O40">
            <v>327702</v>
          </cell>
          <cell r="P40">
            <v>366096</v>
          </cell>
          <cell r="Q40">
            <v>403525</v>
          </cell>
        </row>
        <row r="41">
          <cell r="C41" t="str">
            <v>M $</v>
          </cell>
          <cell r="D41" t="str">
            <v>Real</v>
          </cell>
          <cell r="E41">
            <v>406279.93432801007</v>
          </cell>
          <cell r="F41">
            <v>30498.62387453</v>
          </cell>
          <cell r="G41">
            <v>61792.74029532</v>
          </cell>
          <cell r="H41">
            <v>95543.500835209998</v>
          </cell>
          <cell r="I41">
            <v>128480.35732822999</v>
          </cell>
          <cell r="J41">
            <v>162104.59455305</v>
          </cell>
          <cell r="K41">
            <v>193624.48149010001</v>
          </cell>
          <cell r="L41">
            <v>230844.44090889001</v>
          </cell>
          <cell r="M41">
            <v>265727.64153031004</v>
          </cell>
          <cell r="N41">
            <v>302021.23303917004</v>
          </cell>
          <cell r="O41">
            <v>338335.28939108003</v>
          </cell>
          <cell r="P41">
            <v>370532.74744943005</v>
          </cell>
          <cell r="Q41">
            <v>406279.93432801007</v>
          </cell>
        </row>
        <row r="42">
          <cell r="D42" t="str">
            <v>Cumplimiento</v>
          </cell>
          <cell r="E42">
            <v>1.0068271713723067</v>
          </cell>
          <cell r="F42">
            <v>0.97723810037264891</v>
          </cell>
          <cell r="G42">
            <v>1.0089269551533162</v>
          </cell>
          <cell r="H42">
            <v>1.0484423271978185</v>
          </cell>
          <cell r="I42">
            <v>1.0455928427239212</v>
          </cell>
          <cell r="J42">
            <v>1.0423861320471601</v>
          </cell>
          <cell r="K42">
            <v>1.0351261212810206</v>
          </cell>
          <cell r="L42">
            <v>1.0468091206722685</v>
          </cell>
          <cell r="M42">
            <v>1.0342091926079835</v>
          </cell>
          <cell r="N42">
            <v>1.0261522439188446</v>
          </cell>
          <cell r="O42">
            <v>1.0324480454531253</v>
          </cell>
          <cell r="P42">
            <v>1.012119082015182</v>
          </cell>
          <cell r="Q42">
            <v>1.0068271713723067</v>
          </cell>
        </row>
        <row r="43">
          <cell r="B43" t="str">
            <v>RECAUDO CREDITO CONSTRUCTOR</v>
          </cell>
        </row>
        <row r="44">
          <cell r="B44" t="str">
            <v xml:space="preserve"> RECAUDO CRÉDITO CONSTRUCTOR</v>
          </cell>
        </row>
        <row r="45">
          <cell r="B45" t="str">
            <v>RECAUDO INTERESES CRÉDITO CONSTRUCTOR</v>
          </cell>
          <cell r="C45" t="str">
            <v>No.</v>
          </cell>
          <cell r="D45" t="str">
            <v>Previsto</v>
          </cell>
          <cell r="E45">
            <v>0</v>
          </cell>
          <cell r="F45">
            <v>0</v>
          </cell>
          <cell r="G45">
            <v>0</v>
          </cell>
          <cell r="H45">
            <v>0</v>
          </cell>
          <cell r="I45">
            <v>0</v>
          </cell>
          <cell r="J45">
            <v>0</v>
          </cell>
          <cell r="K45">
            <v>0</v>
          </cell>
          <cell r="L45">
            <v>0</v>
          </cell>
          <cell r="M45">
            <v>0</v>
          </cell>
          <cell r="N45">
            <v>0</v>
          </cell>
          <cell r="O45">
            <v>0</v>
          </cell>
          <cell r="P45">
            <v>0</v>
          </cell>
          <cell r="Q45">
            <v>0</v>
          </cell>
        </row>
        <row r="46">
          <cell r="D46" t="str">
            <v>Real</v>
          </cell>
          <cell r="E46">
            <v>0</v>
          </cell>
          <cell r="F46">
            <v>0</v>
          </cell>
          <cell r="G46">
            <v>0</v>
          </cell>
          <cell r="H46">
            <v>0</v>
          </cell>
          <cell r="I46">
            <v>0</v>
          </cell>
          <cell r="J46">
            <v>0</v>
          </cell>
          <cell r="K46">
            <v>0</v>
          </cell>
          <cell r="L46">
            <v>0</v>
          </cell>
          <cell r="M46">
            <v>0</v>
          </cell>
          <cell r="N46">
            <v>0</v>
          </cell>
          <cell r="O46">
            <v>0</v>
          </cell>
          <cell r="P46">
            <v>0</v>
          </cell>
          <cell r="Q46">
            <v>0</v>
          </cell>
        </row>
        <row r="47">
          <cell r="D47" t="str">
            <v>Cumplimiento</v>
          </cell>
          <cell r="E47">
            <v>0</v>
          </cell>
          <cell r="F47">
            <v>0</v>
          </cell>
          <cell r="G47">
            <v>0</v>
          </cell>
          <cell r="H47">
            <v>0</v>
          </cell>
          <cell r="I47">
            <v>0</v>
          </cell>
          <cell r="J47">
            <v>0</v>
          </cell>
          <cell r="K47">
            <v>0</v>
          </cell>
          <cell r="L47">
            <v>0</v>
          </cell>
          <cell r="M47">
            <v>0</v>
          </cell>
          <cell r="N47">
            <v>0</v>
          </cell>
          <cell r="O47">
            <v>0</v>
          </cell>
          <cell r="P47">
            <v>0</v>
          </cell>
          <cell r="Q47">
            <v>0</v>
          </cell>
        </row>
        <row r="48">
          <cell r="C48" t="str">
            <v>M$</v>
          </cell>
          <cell r="D48" t="str">
            <v>Previsto</v>
          </cell>
          <cell r="E48">
            <v>6643.179104655097</v>
          </cell>
          <cell r="F48">
            <v>553.59825872125793</v>
          </cell>
          <cell r="G48">
            <v>1107.1965174425159</v>
          </cell>
          <cell r="H48">
            <v>1660.7947761637738</v>
          </cell>
          <cell r="I48">
            <v>2214.3930348850317</v>
          </cell>
          <cell r="J48">
            <v>2767.9912936062897</v>
          </cell>
          <cell r="K48">
            <v>3321.5895523275476</v>
          </cell>
          <cell r="L48">
            <v>3875.1878110488055</v>
          </cell>
          <cell r="M48">
            <v>4428.7860697700635</v>
          </cell>
          <cell r="N48">
            <v>4982.3843284913219</v>
          </cell>
          <cell r="O48">
            <v>5535.9825872125803</v>
          </cell>
          <cell r="P48">
            <v>6089.5808459338386</v>
          </cell>
          <cell r="Q48">
            <v>6643.179104655097</v>
          </cell>
        </row>
        <row r="49">
          <cell r="C49" t="str">
            <v>M $</v>
          </cell>
          <cell r="D49" t="str">
            <v>Real</v>
          </cell>
          <cell r="E49">
            <v>0</v>
          </cell>
          <cell r="F49">
            <v>0</v>
          </cell>
          <cell r="G49">
            <v>0</v>
          </cell>
          <cell r="H49">
            <v>0</v>
          </cell>
          <cell r="I49">
            <v>0</v>
          </cell>
          <cell r="J49">
            <v>0</v>
          </cell>
          <cell r="K49">
            <v>0</v>
          </cell>
          <cell r="L49">
            <v>0</v>
          </cell>
          <cell r="M49">
            <v>0</v>
          </cell>
          <cell r="N49">
            <v>0</v>
          </cell>
          <cell r="O49">
            <v>0</v>
          </cell>
          <cell r="P49">
            <v>0</v>
          </cell>
          <cell r="Q49">
            <v>0</v>
          </cell>
        </row>
        <row r="50">
          <cell r="D50" t="str">
            <v>Cumplimiento</v>
          </cell>
          <cell r="E50">
            <v>0</v>
          </cell>
          <cell r="F50">
            <v>0</v>
          </cell>
          <cell r="G50">
            <v>0</v>
          </cell>
          <cell r="H50">
            <v>0</v>
          </cell>
          <cell r="I50">
            <v>0</v>
          </cell>
          <cell r="J50">
            <v>0</v>
          </cell>
          <cell r="K50">
            <v>0</v>
          </cell>
          <cell r="L50">
            <v>0</v>
          </cell>
          <cell r="M50">
            <v>0</v>
          </cell>
          <cell r="N50">
            <v>0</v>
          </cell>
          <cell r="O50">
            <v>0</v>
          </cell>
          <cell r="P50">
            <v>0</v>
          </cell>
          <cell r="Q50">
            <v>0</v>
          </cell>
        </row>
        <row r="51">
          <cell r="B51" t="str">
            <v>DESEMBOLSO DE CESANTÍAS</v>
          </cell>
        </row>
        <row r="52">
          <cell r="B52" t="str">
            <v>DESEMBOLSO DE CESANTÍAS</v>
          </cell>
        </row>
        <row r="53">
          <cell r="C53" t="str">
            <v>No.</v>
          </cell>
          <cell r="D53" t="str">
            <v>Previsto</v>
          </cell>
          <cell r="E53">
            <v>146221</v>
          </cell>
          <cell r="F53">
            <v>10650</v>
          </cell>
          <cell r="G53">
            <v>22571</v>
          </cell>
          <cell r="H53">
            <v>34404</v>
          </cell>
          <cell r="I53">
            <v>50696</v>
          </cell>
          <cell r="J53">
            <v>63319</v>
          </cell>
          <cell r="K53">
            <v>74030</v>
          </cell>
          <cell r="L53">
            <v>88542</v>
          </cell>
          <cell r="M53">
            <v>100817</v>
          </cell>
          <cell r="N53">
            <v>111910</v>
          </cell>
          <cell r="O53">
            <v>123459</v>
          </cell>
          <cell r="P53">
            <v>134783</v>
          </cell>
          <cell r="Q53">
            <v>146221</v>
          </cell>
        </row>
        <row r="54">
          <cell r="C54" t="str">
            <v>M $</v>
          </cell>
          <cell r="D54" t="str">
            <v>Real</v>
          </cell>
          <cell r="E54">
            <v>137609</v>
          </cell>
          <cell r="F54">
            <v>11051</v>
          </cell>
          <cell r="G54">
            <v>23025</v>
          </cell>
          <cell r="H54">
            <v>36593</v>
          </cell>
          <cell r="I54">
            <v>49341</v>
          </cell>
          <cell r="J54">
            <v>61868</v>
          </cell>
          <cell r="K54">
            <v>69965</v>
          </cell>
          <cell r="L54">
            <v>84789</v>
          </cell>
          <cell r="M54">
            <v>97321</v>
          </cell>
          <cell r="N54">
            <v>108757</v>
          </cell>
          <cell r="O54">
            <v>117860</v>
          </cell>
          <cell r="P54">
            <v>126950</v>
          </cell>
          <cell r="Q54">
            <v>137609</v>
          </cell>
        </row>
        <row r="55">
          <cell r="B55" t="str">
            <v>RETIROS DEFINITIVOS</v>
          </cell>
          <cell r="D55" t="str">
            <v>Cumplimiento</v>
          </cell>
          <cell r="E55">
            <v>0.94110285116364956</v>
          </cell>
          <cell r="F55">
            <v>0.96371369106868154</v>
          </cell>
          <cell r="G55">
            <v>0.98028230184581977</v>
          </cell>
          <cell r="H55">
            <v>0.94017981581176724</v>
          </cell>
          <cell r="I55">
            <v>1.0274619484809793</v>
          </cell>
          <cell r="J55">
            <v>1.0234531583371047</v>
          </cell>
          <cell r="K55">
            <v>1.0581004788108339</v>
          </cell>
          <cell r="L55">
            <v>1.04426281711071</v>
          </cell>
          <cell r="M55">
            <v>1.0359223600250718</v>
          </cell>
          <cell r="N55">
            <v>1.028991237345642</v>
          </cell>
          <cell r="O55">
            <v>1.0475055150178179</v>
          </cell>
          <cell r="P55">
            <v>1.0617014572666403</v>
          </cell>
          <cell r="Q55">
            <v>1.0625831159299173</v>
          </cell>
        </row>
        <row r="56">
          <cell r="C56" t="str">
            <v>M $</v>
          </cell>
          <cell r="D56" t="str">
            <v>Previsto</v>
          </cell>
          <cell r="E56">
            <v>348344</v>
          </cell>
          <cell r="F56">
            <v>25033</v>
          </cell>
          <cell r="G56">
            <v>53349</v>
          </cell>
          <cell r="H56">
            <v>82741</v>
          </cell>
          <cell r="I56">
            <v>122402</v>
          </cell>
          <cell r="J56">
            <v>154537</v>
          </cell>
          <cell r="K56">
            <v>180250</v>
          </cell>
          <cell r="L56">
            <v>215893</v>
          </cell>
          <cell r="M56">
            <v>243306</v>
          </cell>
          <cell r="N56">
            <v>268995</v>
          </cell>
          <cell r="O56">
            <v>295671</v>
          </cell>
          <cell r="P56">
            <v>321893</v>
          </cell>
          <cell r="Q56">
            <v>348344</v>
          </cell>
        </row>
        <row r="57">
          <cell r="C57" t="str">
            <v>M $</v>
          </cell>
          <cell r="D57" t="str">
            <v>Real</v>
          </cell>
          <cell r="E57">
            <v>339467.84890199994</v>
          </cell>
          <cell r="F57">
            <v>25312.974027</v>
          </cell>
          <cell r="G57">
            <v>53648.487439999997</v>
          </cell>
          <cell r="H57">
            <v>86887.872980999993</v>
          </cell>
          <cell r="I57">
            <v>118151.63330799999</v>
          </cell>
          <cell r="J57">
            <v>148537.45175899999</v>
          </cell>
          <cell r="K57">
            <v>169561.424378</v>
          </cell>
          <cell r="L57">
            <v>203434.55360699998</v>
          </cell>
          <cell r="M57">
            <v>233806.60337199998</v>
          </cell>
          <cell r="N57">
            <v>263839.92622899998</v>
          </cell>
          <cell r="O57">
            <v>288722.03345399996</v>
          </cell>
          <cell r="P57">
            <v>313261.46544299996</v>
          </cell>
          <cell r="Q57">
            <v>339467.84890199994</v>
          </cell>
        </row>
        <row r="58">
          <cell r="D58" t="str">
            <v>Cumplimiento</v>
          </cell>
          <cell r="E58">
            <v>0.97451900679213632</v>
          </cell>
          <cell r="F58">
            <v>0.98893950482857662</v>
          </cell>
          <cell r="G58">
            <v>0.99441759769397153</v>
          </cell>
          <cell r="H58">
            <v>0.95227328234969222</v>
          </cell>
          <cell r="I58">
            <v>1.0359738293326852</v>
          </cell>
          <cell r="J58">
            <v>1.0403908116771399</v>
          </cell>
          <cell r="K58">
            <v>1.063036599634668</v>
          </cell>
          <cell r="L58">
            <v>1.0612405619994505</v>
          </cell>
          <cell r="M58">
            <v>1.0406292914357338</v>
          </cell>
          <cell r="N58">
            <v>1.0195386416479122</v>
          </cell>
          <cell r="O58">
            <v>1.0240680160875466</v>
          </cell>
          <cell r="P58">
            <v>1.0275537706011613</v>
          </cell>
          <cell r="Q58">
            <v>1.0261472511364764</v>
          </cell>
        </row>
        <row r="59">
          <cell r="C59" t="str">
            <v>No.</v>
          </cell>
          <cell r="D59" t="str">
            <v>Previsto</v>
          </cell>
          <cell r="E59">
            <v>365552</v>
          </cell>
          <cell r="F59">
            <v>20811</v>
          </cell>
          <cell r="G59">
            <v>91457</v>
          </cell>
          <cell r="H59">
            <v>137111</v>
          </cell>
          <cell r="I59">
            <v>179221</v>
          </cell>
          <cell r="J59">
            <v>209544</v>
          </cell>
          <cell r="K59">
            <v>231903</v>
          </cell>
          <cell r="L59">
            <v>262793</v>
          </cell>
          <cell r="M59">
            <v>283469</v>
          </cell>
          <cell r="N59">
            <v>302660</v>
          </cell>
          <cell r="O59">
            <v>327418</v>
          </cell>
          <cell r="P59">
            <v>346072</v>
          </cell>
          <cell r="Q59">
            <v>365552</v>
          </cell>
        </row>
        <row r="60">
          <cell r="C60" t="str">
            <v>M $</v>
          </cell>
          <cell r="D60" t="str">
            <v>Real</v>
          </cell>
          <cell r="E60">
            <v>347481</v>
          </cell>
          <cell r="F60">
            <v>22550</v>
          </cell>
          <cell r="G60">
            <v>99702</v>
          </cell>
          <cell r="H60">
            <v>157623</v>
          </cell>
          <cell r="I60">
            <v>193485</v>
          </cell>
          <cell r="J60">
            <v>223561</v>
          </cell>
          <cell r="K60">
            <v>243164</v>
          </cell>
          <cell r="L60">
            <v>270024</v>
          </cell>
          <cell r="M60">
            <v>288500</v>
          </cell>
          <cell r="N60">
            <v>304622</v>
          </cell>
          <cell r="O60">
            <v>319019</v>
          </cell>
          <cell r="P60">
            <v>331323</v>
          </cell>
          <cell r="Q60">
            <v>347481</v>
          </cell>
        </row>
        <row r="61">
          <cell r="B61" t="str">
            <v>RETIROS PARCIALES</v>
          </cell>
          <cell r="D61" t="str">
            <v>Cumplimiento</v>
          </cell>
          <cell r="E61">
            <v>0.95056517267037244</v>
          </cell>
          <cell r="F61">
            <v>0.92288248337028822</v>
          </cell>
          <cell r="G61">
            <v>0.91730356462257523</v>
          </cell>
          <cell r="H61">
            <v>0.86986670726987814</v>
          </cell>
          <cell r="I61">
            <v>0.92627852288291079</v>
          </cell>
          <cell r="J61">
            <v>0.93730122874741117</v>
          </cell>
          <cell r="K61">
            <v>0.95368969090819367</v>
          </cell>
          <cell r="L61">
            <v>0.97322089888306229</v>
          </cell>
          <cell r="M61">
            <v>0.98256152512998263</v>
          </cell>
          <cell r="N61">
            <v>0.99355923078438191</v>
          </cell>
          <cell r="O61">
            <v>1.0263275855043117</v>
          </cell>
          <cell r="P61">
            <v>1.0445154728165567</v>
          </cell>
          <cell r="Q61">
            <v>1.0520057211761218</v>
          </cell>
        </row>
        <row r="62">
          <cell r="C62" t="str">
            <v>M $</v>
          </cell>
          <cell r="D62" t="str">
            <v>Previsto</v>
          </cell>
          <cell r="E62">
            <v>887951</v>
          </cell>
          <cell r="F62">
            <v>53777</v>
          </cell>
          <cell r="G62">
            <v>193131</v>
          </cell>
          <cell r="H62">
            <v>296134</v>
          </cell>
          <cell r="I62">
            <v>407692</v>
          </cell>
          <cell r="J62">
            <v>488118</v>
          </cell>
          <cell r="K62">
            <v>550229</v>
          </cell>
          <cell r="L62">
            <v>633997</v>
          </cell>
          <cell r="M62">
            <v>686370</v>
          </cell>
          <cell r="N62">
            <v>735100</v>
          </cell>
          <cell r="O62">
            <v>787627</v>
          </cell>
          <cell r="P62">
            <v>837319</v>
          </cell>
          <cell r="Q62">
            <v>887951</v>
          </cell>
        </row>
        <row r="63">
          <cell r="C63" t="str">
            <v>M $</v>
          </cell>
          <cell r="D63" t="str">
            <v>Real</v>
          </cell>
          <cell r="E63">
            <v>789280.94765600003</v>
          </cell>
          <cell r="F63">
            <v>47444.396724999999</v>
          </cell>
          <cell r="G63">
            <v>182922.530111</v>
          </cell>
          <cell r="H63">
            <v>309689.21015900001</v>
          </cell>
          <cell r="I63">
            <v>397097.172166</v>
          </cell>
          <cell r="J63">
            <v>473184.75329600001</v>
          </cell>
          <cell r="K63">
            <v>525345.57975200005</v>
          </cell>
          <cell r="L63">
            <v>591836.64861200005</v>
          </cell>
          <cell r="M63">
            <v>637769.10576400009</v>
          </cell>
          <cell r="N63">
            <v>680130.92716800014</v>
          </cell>
          <cell r="O63">
            <v>720358.62761300011</v>
          </cell>
          <cell r="P63">
            <v>752524.10192500008</v>
          </cell>
          <cell r="Q63">
            <v>789280.94765600003</v>
          </cell>
        </row>
        <row r="64">
          <cell r="D64" t="str">
            <v>Cumplimiento</v>
          </cell>
          <cell r="E64">
            <v>0.88887894450932547</v>
          </cell>
          <cell r="F64">
            <v>1.1334742079598021</v>
          </cell>
          <cell r="G64">
            <v>1.0558076136537438</v>
          </cell>
          <cell r="H64">
            <v>0.95622963372847081</v>
          </cell>
          <cell r="I64">
            <v>1.0266806932323633</v>
          </cell>
          <cell r="J64">
            <v>1.031559019177988</v>
          </cell>
          <cell r="K64">
            <v>1.0473658125376188</v>
          </cell>
          <cell r="L64">
            <v>1.0712364661547678</v>
          </cell>
          <cell r="M64">
            <v>1.0762045288753517</v>
          </cell>
          <cell r="N64">
            <v>1.0808213104804478</v>
          </cell>
          <cell r="O64">
            <v>1.093381782085268</v>
          </cell>
          <cell r="P64">
            <v>1.1126806408699597</v>
          </cell>
          <cell r="Q64">
            <v>1.1250125859961899</v>
          </cell>
        </row>
        <row r="65">
          <cell r="C65" t="str">
            <v>No.</v>
          </cell>
          <cell r="D65" t="str">
            <v>Previsto</v>
          </cell>
          <cell r="E65">
            <v>511773</v>
          </cell>
          <cell r="F65">
            <v>31461</v>
          </cell>
          <cell r="G65">
            <v>114028</v>
          </cell>
          <cell r="H65">
            <v>171515</v>
          </cell>
          <cell r="I65">
            <v>229917</v>
          </cell>
          <cell r="J65">
            <v>272863</v>
          </cell>
          <cell r="K65">
            <v>305933</v>
          </cell>
          <cell r="L65">
            <v>351335</v>
          </cell>
          <cell r="M65">
            <v>384286</v>
          </cell>
          <cell r="N65">
            <v>414570</v>
          </cell>
          <cell r="O65">
            <v>450877</v>
          </cell>
          <cell r="P65">
            <v>480855</v>
          </cell>
          <cell r="Q65">
            <v>511773</v>
          </cell>
        </row>
        <row r="66">
          <cell r="C66" t="str">
            <v>M $</v>
          </cell>
          <cell r="D66" t="str">
            <v>Real</v>
          </cell>
          <cell r="E66">
            <v>485090</v>
          </cell>
          <cell r="F66">
            <v>33601</v>
          </cell>
          <cell r="G66">
            <v>122727</v>
          </cell>
          <cell r="H66">
            <v>194216</v>
          </cell>
          <cell r="I66">
            <v>242826</v>
          </cell>
          <cell r="J66">
            <v>285429</v>
          </cell>
          <cell r="K66">
            <v>313129</v>
          </cell>
          <cell r="L66">
            <v>354813</v>
          </cell>
          <cell r="M66">
            <v>385821</v>
          </cell>
          <cell r="N66">
            <v>413379</v>
          </cell>
          <cell r="O66">
            <v>436879</v>
          </cell>
          <cell r="P66">
            <v>458273</v>
          </cell>
          <cell r="Q66">
            <v>485090</v>
          </cell>
        </row>
        <row r="67">
          <cell r="B67" t="str">
            <v>TOTAL RETIROS</v>
          </cell>
          <cell r="D67" t="str">
            <v>Cumplimiento</v>
          </cell>
          <cell r="E67">
            <v>0.94786164959855246</v>
          </cell>
          <cell r="F67">
            <v>0.93631141930299688</v>
          </cell>
          <cell r="G67">
            <v>0.92911910174615198</v>
          </cell>
          <cell r="H67">
            <v>0.88311467644272357</v>
          </cell>
          <cell r="I67">
            <v>0.94683847693410095</v>
          </cell>
          <cell r="J67">
            <v>0.95597504107851694</v>
          </cell>
          <cell r="K67">
            <v>0.97701905604399464</v>
          </cell>
          <cell r="L67">
            <v>0.99019765341179722</v>
          </cell>
          <cell r="M67">
            <v>0.99602147109670025</v>
          </cell>
          <cell r="N67">
            <v>1.0028811332941441</v>
          </cell>
          <cell r="O67">
            <v>1.0320409083521982</v>
          </cell>
          <cell r="P67">
            <v>1.049276304735387</v>
          </cell>
          <cell r="Q67">
            <v>1.0550062874930426</v>
          </cell>
        </row>
        <row r="68">
          <cell r="C68" t="str">
            <v>M $</v>
          </cell>
          <cell r="D68" t="str">
            <v>Previsto</v>
          </cell>
          <cell r="E68">
            <v>1236295</v>
          </cell>
          <cell r="F68">
            <v>78810</v>
          </cell>
          <cell r="G68">
            <v>246480</v>
          </cell>
          <cell r="H68">
            <v>378875</v>
          </cell>
          <cell r="I68">
            <v>530094</v>
          </cell>
          <cell r="J68">
            <v>642655</v>
          </cell>
          <cell r="K68">
            <v>730479</v>
          </cell>
          <cell r="L68">
            <v>849890</v>
          </cell>
          <cell r="M68">
            <v>929676</v>
          </cell>
          <cell r="N68">
            <v>1004095</v>
          </cell>
          <cell r="O68">
            <v>1083298</v>
          </cell>
          <cell r="P68">
            <v>1159212</v>
          </cell>
          <cell r="Q68">
            <v>1236295</v>
          </cell>
        </row>
        <row r="69">
          <cell r="C69" t="str">
            <v>M $</v>
          </cell>
          <cell r="D69" t="str">
            <v>Real</v>
          </cell>
          <cell r="E69">
            <v>1128748.7965579999</v>
          </cell>
          <cell r="F69">
            <v>72757.370752000003</v>
          </cell>
          <cell r="G69">
            <v>236571.017551</v>
          </cell>
          <cell r="H69">
            <v>396577.08314</v>
          </cell>
          <cell r="I69">
            <v>515248.80547399999</v>
          </cell>
          <cell r="J69">
            <v>621722.20505500003</v>
          </cell>
          <cell r="K69">
            <v>694907.00413000002</v>
          </cell>
          <cell r="L69">
            <v>795271.20221899997</v>
          </cell>
          <cell r="M69">
            <v>871575.70913600002</v>
          </cell>
          <cell r="N69">
            <v>943970.853397</v>
          </cell>
          <cell r="O69">
            <v>1009080.661067</v>
          </cell>
          <cell r="P69">
            <v>1065785.567368</v>
          </cell>
          <cell r="Q69">
            <v>1128748.7965580001</v>
          </cell>
        </row>
        <row r="70">
          <cell r="D70" t="str">
            <v>Cumplimiento</v>
          </cell>
          <cell r="E70">
            <v>0.91300927089246486</v>
          </cell>
          <cell r="F70">
            <v>1.0831892244791379</v>
          </cell>
          <cell r="G70">
            <v>1.0418858681489327</v>
          </cell>
          <cell r="H70">
            <v>0.95536281874928508</v>
          </cell>
          <cell r="I70">
            <v>1.028811701004029</v>
          </cell>
          <cell r="J70">
            <v>1.033669048290061</v>
          </cell>
          <cell r="K70">
            <v>1.0511895773946542</v>
          </cell>
          <cell r="L70">
            <v>1.0686794613316819</v>
          </cell>
          <cell r="M70">
            <v>1.0666612094107066</v>
          </cell>
          <cell r="N70">
            <v>1.0636927998217696</v>
          </cell>
          <cell r="O70">
            <v>1.0735494612041447</v>
          </cell>
          <cell r="P70">
            <v>1.0876596901783162</v>
          </cell>
          <cell r="Q70">
            <v>1.0952791301040148</v>
          </cell>
        </row>
        <row r="71">
          <cell r="B71" t="str">
            <v xml:space="preserve">CREDITOS APROBADOS </v>
          </cell>
        </row>
        <row r="72">
          <cell r="B72" t="str">
            <v>CREDITOS APROBADOS POR CESANTIAS  CON CDP</v>
          </cell>
          <cell r="C72" t="str">
            <v>No.</v>
          </cell>
          <cell r="D72" t="str">
            <v>Previsto</v>
          </cell>
          <cell r="E72">
            <v>19152</v>
          </cell>
          <cell r="F72">
            <v>1190</v>
          </cell>
          <cell r="G72">
            <v>2875</v>
          </cell>
          <cell r="H72">
            <v>4151</v>
          </cell>
          <cell r="I72">
            <v>6153</v>
          </cell>
          <cell r="J72">
            <v>7987</v>
          </cell>
          <cell r="K72">
            <v>9460</v>
          </cell>
          <cell r="L72">
            <v>11392</v>
          </cell>
          <cell r="M72">
            <v>13072</v>
          </cell>
          <cell r="N72">
            <v>14689</v>
          </cell>
          <cell r="O72">
            <v>16315</v>
          </cell>
          <cell r="P72">
            <v>17777</v>
          </cell>
          <cell r="Q72">
            <v>19152</v>
          </cell>
        </row>
        <row r="73">
          <cell r="C73" t="str">
            <v>No.</v>
          </cell>
          <cell r="D73" t="str">
            <v>Real</v>
          </cell>
          <cell r="E73">
            <v>14028.276611180483</v>
          </cell>
          <cell r="F73">
            <v>3930.666666666667</v>
          </cell>
          <cell r="G73">
            <v>3930.666666666667</v>
          </cell>
          <cell r="H73">
            <v>7910.812248305414</v>
          </cell>
          <cell r="I73">
            <v>7910.812248305414</v>
          </cell>
          <cell r="J73">
            <v>7910.812248305414</v>
          </cell>
          <cell r="K73">
            <v>7910.812248305414</v>
          </cell>
          <cell r="L73">
            <v>11841.478914972082</v>
          </cell>
          <cell r="M73">
            <v>11841.478914972082</v>
          </cell>
          <cell r="N73">
            <v>11841.478914972082</v>
          </cell>
          <cell r="O73">
            <v>12027.567277847149</v>
          </cell>
          <cell r="P73">
            <v>13242.14327784715</v>
          </cell>
          <cell r="Q73">
            <v>14028.276611180483</v>
          </cell>
        </row>
        <row r="74">
          <cell r="D74" t="str">
            <v>Cumplimiento</v>
          </cell>
          <cell r="E74">
            <v>0.73247058329054315</v>
          </cell>
          <cell r="F74">
            <v>3.3030812324929975</v>
          </cell>
          <cell r="G74">
            <v>1.3671884057971015</v>
          </cell>
          <cell r="H74">
            <v>1.9057605994472209</v>
          </cell>
          <cell r="I74">
            <v>1.2856837718682617</v>
          </cell>
          <cell r="J74">
            <v>0.99046103021227172</v>
          </cell>
          <cell r="K74">
            <v>0.83623808121621712</v>
          </cell>
          <cell r="L74">
            <v>1.0394556631822403</v>
          </cell>
          <cell r="M74">
            <v>0.9058658900682437</v>
          </cell>
          <cell r="N74">
            <v>0.80614602185118678</v>
          </cell>
          <cell r="O74">
            <v>0.73720914973013474</v>
          </cell>
          <cell r="P74">
            <v>0.7449031488916662</v>
          </cell>
          <cell r="Q74">
            <v>0.73247058329054315</v>
          </cell>
        </row>
        <row r="75">
          <cell r="C75" t="str">
            <v>M $</v>
          </cell>
          <cell r="D75" t="str">
            <v>Previsto</v>
          </cell>
          <cell r="E75">
            <v>840000</v>
          </cell>
          <cell r="F75">
            <v>49589</v>
          </cell>
          <cell r="G75">
            <v>118013</v>
          </cell>
          <cell r="H75">
            <v>169429</v>
          </cell>
          <cell r="I75">
            <v>248630</v>
          </cell>
          <cell r="J75">
            <v>330997</v>
          </cell>
          <cell r="K75">
            <v>397937</v>
          </cell>
          <cell r="L75">
            <v>482531</v>
          </cell>
          <cell r="M75">
            <v>556443</v>
          </cell>
          <cell r="N75">
            <v>630604</v>
          </cell>
          <cell r="O75">
            <v>706751</v>
          </cell>
          <cell r="P75">
            <v>775735</v>
          </cell>
          <cell r="Q75">
            <v>840000</v>
          </cell>
        </row>
        <row r="76">
          <cell r="C76" t="str">
            <v>M $</v>
          </cell>
          <cell r="D76" t="str">
            <v>Real</v>
          </cell>
          <cell r="E76">
            <v>713786.123364</v>
          </cell>
          <cell r="F76">
            <v>200000</v>
          </cell>
          <cell r="G76">
            <v>200000</v>
          </cell>
          <cell r="H76">
            <v>402517.58386899997</v>
          </cell>
          <cell r="I76">
            <v>402517.58386899997</v>
          </cell>
          <cell r="J76">
            <v>402517.58386899997</v>
          </cell>
          <cell r="K76">
            <v>402517.58386899997</v>
          </cell>
          <cell r="L76">
            <v>602517.58386899997</v>
          </cell>
          <cell r="M76">
            <v>602517.58386899997</v>
          </cell>
          <cell r="N76">
            <v>602517.58386899997</v>
          </cell>
          <cell r="O76">
            <v>611986.123364</v>
          </cell>
          <cell r="P76">
            <v>673786.123364</v>
          </cell>
          <cell r="Q76">
            <v>713786.123364</v>
          </cell>
        </row>
        <row r="77">
          <cell r="D77" t="str">
            <v>Cumplimiento</v>
          </cell>
          <cell r="E77">
            <v>0.8497453849571428</v>
          </cell>
          <cell r="F77">
            <v>4.0331525136623041</v>
          </cell>
          <cell r="G77">
            <v>1.6947285468550075</v>
          </cell>
          <cell r="H77">
            <v>2.3757301516800546</v>
          </cell>
          <cell r="I77">
            <v>1.6189421383944012</v>
          </cell>
          <cell r="J77">
            <v>1.2160762299023857</v>
          </cell>
          <cell r="K77">
            <v>1.0115108267615225</v>
          </cell>
          <cell r="L77">
            <v>1.2486608816200409</v>
          </cell>
          <cell r="M77">
            <v>1.0828019830764337</v>
          </cell>
          <cell r="N77">
            <v>0.95546108789192574</v>
          </cell>
          <cell r="O77">
            <v>0.86591476115916355</v>
          </cell>
          <cell r="P77">
            <v>0.86857770161717596</v>
          </cell>
          <cell r="Q77">
            <v>0.8497453849571428</v>
          </cell>
        </row>
        <row r="78">
          <cell r="B78" t="str">
            <v>CREDITOS APROBADOS POR AHORRO VOLUNTARIO CON CDP</v>
          </cell>
          <cell r="C78" t="str">
            <v>No.</v>
          </cell>
          <cell r="D78" t="str">
            <v>Previsto</v>
          </cell>
          <cell r="E78">
            <v>12768</v>
          </cell>
          <cell r="F78">
            <v>794</v>
          </cell>
          <cell r="G78">
            <v>1918</v>
          </cell>
          <cell r="H78">
            <v>2768</v>
          </cell>
          <cell r="I78">
            <v>4103</v>
          </cell>
          <cell r="J78">
            <v>5326</v>
          </cell>
          <cell r="K78">
            <v>6308</v>
          </cell>
          <cell r="L78">
            <v>7596</v>
          </cell>
          <cell r="M78">
            <v>8716</v>
          </cell>
          <cell r="N78">
            <v>9794</v>
          </cell>
          <cell r="O78">
            <v>10878</v>
          </cell>
          <cell r="P78">
            <v>11852</v>
          </cell>
          <cell r="Q78">
            <v>12768</v>
          </cell>
        </row>
        <row r="79">
          <cell r="D79" t="str">
            <v>Real</v>
          </cell>
          <cell r="E79">
            <v>6666</v>
          </cell>
          <cell r="F79">
            <v>4444</v>
          </cell>
          <cell r="G79">
            <v>4444</v>
          </cell>
          <cell r="H79">
            <v>4444</v>
          </cell>
          <cell r="I79">
            <v>4444</v>
          </cell>
          <cell r="J79">
            <v>4444</v>
          </cell>
          <cell r="K79">
            <v>4444</v>
          </cell>
          <cell r="L79">
            <v>4444</v>
          </cell>
          <cell r="M79">
            <v>4444</v>
          </cell>
          <cell r="N79">
            <v>4444</v>
          </cell>
          <cell r="O79">
            <v>6666</v>
          </cell>
          <cell r="P79">
            <v>6666</v>
          </cell>
          <cell r="Q79">
            <v>6666</v>
          </cell>
        </row>
        <row r="80">
          <cell r="D80" t="str">
            <v>Cumplimiento</v>
          </cell>
          <cell r="E80">
            <v>0.52208646616541354</v>
          </cell>
          <cell r="F80">
            <v>5.5969773299748109</v>
          </cell>
          <cell r="G80">
            <v>2.3169968717413973</v>
          </cell>
          <cell r="H80">
            <v>1.6054913294797688</v>
          </cell>
          <cell r="I80">
            <v>1.0831099195710456</v>
          </cell>
          <cell r="J80">
            <v>0.83439729628238823</v>
          </cell>
          <cell r="K80">
            <v>0.70450221940393154</v>
          </cell>
          <cell r="L80">
            <v>0.58504476040021058</v>
          </cell>
          <cell r="M80">
            <v>0.50986691142726026</v>
          </cell>
          <cell r="N80">
            <v>0.45374719215846437</v>
          </cell>
          <cell r="O80">
            <v>0.61279646993932713</v>
          </cell>
          <cell r="P80">
            <v>0.56243671954100571</v>
          </cell>
          <cell r="Q80">
            <v>0.52208646616541354</v>
          </cell>
        </row>
        <row r="81">
          <cell r="C81" t="str">
            <v xml:space="preserve"> M $</v>
          </cell>
          <cell r="D81" t="str">
            <v>Previsto</v>
          </cell>
          <cell r="E81">
            <v>560000</v>
          </cell>
          <cell r="F81">
            <v>33060</v>
          </cell>
          <cell r="G81">
            <v>78676</v>
          </cell>
          <cell r="H81">
            <v>112953</v>
          </cell>
          <cell r="I81">
            <v>165754</v>
          </cell>
          <cell r="J81">
            <v>220666</v>
          </cell>
          <cell r="K81">
            <v>265292</v>
          </cell>
          <cell r="L81">
            <v>321688</v>
          </cell>
          <cell r="M81">
            <v>370962</v>
          </cell>
          <cell r="N81">
            <v>420402</v>
          </cell>
          <cell r="O81">
            <v>471167</v>
          </cell>
          <cell r="P81">
            <v>517156</v>
          </cell>
          <cell r="Q81">
            <v>560000</v>
          </cell>
        </row>
        <row r="82">
          <cell r="C82" t="str">
            <v>M $</v>
          </cell>
          <cell r="D82" t="str">
            <v>Real</v>
          </cell>
          <cell r="E82">
            <v>300000</v>
          </cell>
          <cell r="F82">
            <v>200000</v>
          </cell>
          <cell r="G82">
            <v>200000</v>
          </cell>
          <cell r="H82">
            <v>200000</v>
          </cell>
          <cell r="I82">
            <v>200000</v>
          </cell>
          <cell r="J82">
            <v>200000</v>
          </cell>
          <cell r="K82">
            <v>200000</v>
          </cell>
          <cell r="L82">
            <v>200000</v>
          </cell>
          <cell r="M82">
            <v>200000</v>
          </cell>
          <cell r="N82">
            <v>200000</v>
          </cell>
          <cell r="O82">
            <v>300000</v>
          </cell>
          <cell r="P82">
            <v>300000</v>
          </cell>
          <cell r="Q82">
            <v>300000</v>
          </cell>
        </row>
        <row r="83">
          <cell r="D83" t="str">
            <v>Cumplimiento</v>
          </cell>
          <cell r="E83">
            <v>0.5357142857142857</v>
          </cell>
          <cell r="F83">
            <v>6.0496067755595888</v>
          </cell>
          <cell r="G83">
            <v>2.5420712796786824</v>
          </cell>
          <cell r="H83">
            <v>1.7706479686241179</v>
          </cell>
          <cell r="I83">
            <v>1.2066073820239631</v>
          </cell>
          <cell r="J83">
            <v>0.90634714908504255</v>
          </cell>
          <cell r="K83">
            <v>0.75388628379295264</v>
          </cell>
          <cell r="L83">
            <v>0.62172042475939415</v>
          </cell>
          <cell r="M83">
            <v>0.53913877971328594</v>
          </cell>
          <cell r="N83">
            <v>0.47573512970918314</v>
          </cell>
          <cell r="O83">
            <v>0.63671691778074446</v>
          </cell>
          <cell r="P83">
            <v>0.58009575447253825</v>
          </cell>
          <cell r="Q83">
            <v>0.5357142857142857</v>
          </cell>
        </row>
        <row r="84">
          <cell r="B84" t="str">
            <v>CREDITO CONSTRUCTOR CON CDP</v>
          </cell>
          <cell r="C84" t="str">
            <v>No.</v>
          </cell>
          <cell r="D84" t="str">
            <v>Previsto</v>
          </cell>
          <cell r="E84">
            <v>50</v>
          </cell>
          <cell r="F84">
            <v>0</v>
          </cell>
          <cell r="G84">
            <v>0</v>
          </cell>
          <cell r="H84">
            <v>5</v>
          </cell>
          <cell r="I84">
            <v>10</v>
          </cell>
          <cell r="J84">
            <v>15</v>
          </cell>
          <cell r="K84">
            <v>20</v>
          </cell>
          <cell r="L84">
            <v>25</v>
          </cell>
          <cell r="M84">
            <v>30</v>
          </cell>
          <cell r="N84">
            <v>35</v>
          </cell>
          <cell r="O84">
            <v>40</v>
          </cell>
          <cell r="P84">
            <v>45</v>
          </cell>
          <cell r="Q84">
            <v>50</v>
          </cell>
        </row>
        <row r="85">
          <cell r="D85" t="str">
            <v>Real</v>
          </cell>
          <cell r="E85">
            <v>4</v>
          </cell>
          <cell r="F85">
            <v>0</v>
          </cell>
          <cell r="G85">
            <v>0</v>
          </cell>
          <cell r="H85">
            <v>0</v>
          </cell>
          <cell r="I85">
            <v>0</v>
          </cell>
          <cell r="J85">
            <v>0</v>
          </cell>
          <cell r="K85">
            <v>0</v>
          </cell>
          <cell r="L85">
            <v>0</v>
          </cell>
          <cell r="M85">
            <v>0</v>
          </cell>
          <cell r="N85">
            <v>0</v>
          </cell>
          <cell r="O85">
            <v>0</v>
          </cell>
          <cell r="P85">
            <v>3</v>
          </cell>
          <cell r="Q85">
            <v>4</v>
          </cell>
        </row>
        <row r="86">
          <cell r="D86" t="str">
            <v>Cumplimiento</v>
          </cell>
          <cell r="E86">
            <v>0.08</v>
          </cell>
          <cell r="F86">
            <v>0</v>
          </cell>
          <cell r="G86">
            <v>0</v>
          </cell>
          <cell r="H86">
            <v>0</v>
          </cell>
          <cell r="I86">
            <v>0</v>
          </cell>
          <cell r="J86">
            <v>0</v>
          </cell>
          <cell r="K86">
            <v>0</v>
          </cell>
          <cell r="L86">
            <v>0</v>
          </cell>
          <cell r="M86">
            <v>0</v>
          </cell>
          <cell r="N86">
            <v>0</v>
          </cell>
          <cell r="O86">
            <v>0</v>
          </cell>
          <cell r="P86">
            <v>6.6666666666666666E-2</v>
          </cell>
          <cell r="Q86">
            <v>0.08</v>
          </cell>
        </row>
        <row r="87">
          <cell r="C87" t="str">
            <v xml:space="preserve"> M $</v>
          </cell>
          <cell r="D87" t="str">
            <v>Previsto</v>
          </cell>
          <cell r="E87">
            <v>150000</v>
          </cell>
          <cell r="F87">
            <v>0</v>
          </cell>
          <cell r="G87">
            <v>0</v>
          </cell>
          <cell r="H87">
            <v>15000</v>
          </cell>
          <cell r="I87">
            <v>30000</v>
          </cell>
          <cell r="J87">
            <v>45000</v>
          </cell>
          <cell r="K87">
            <v>60000</v>
          </cell>
          <cell r="L87">
            <v>75000</v>
          </cell>
          <cell r="M87">
            <v>90000</v>
          </cell>
          <cell r="N87">
            <v>105000</v>
          </cell>
          <cell r="O87">
            <v>120000</v>
          </cell>
          <cell r="P87">
            <v>135000</v>
          </cell>
          <cell r="Q87">
            <v>150000</v>
          </cell>
        </row>
        <row r="88">
          <cell r="C88" t="str">
            <v>M $</v>
          </cell>
          <cell r="D88" t="str">
            <v>Real</v>
          </cell>
          <cell r="E88">
            <v>4338</v>
          </cell>
          <cell r="F88">
            <v>0</v>
          </cell>
          <cell r="G88">
            <v>0</v>
          </cell>
          <cell r="H88">
            <v>0</v>
          </cell>
          <cell r="I88">
            <v>0</v>
          </cell>
          <cell r="J88">
            <v>0</v>
          </cell>
          <cell r="K88">
            <v>0</v>
          </cell>
          <cell r="L88">
            <v>0</v>
          </cell>
          <cell r="M88">
            <v>0</v>
          </cell>
          <cell r="N88">
            <v>0</v>
          </cell>
          <cell r="O88">
            <v>0</v>
          </cell>
          <cell r="P88">
            <v>4000</v>
          </cell>
          <cell r="Q88">
            <v>4338</v>
          </cell>
        </row>
        <row r="89">
          <cell r="D89" t="str">
            <v>Cumplimiento</v>
          </cell>
          <cell r="E89">
            <v>2.8920000000000001E-2</v>
          </cell>
          <cell r="F89">
            <v>0</v>
          </cell>
          <cell r="G89">
            <v>0</v>
          </cell>
          <cell r="H89">
            <v>0</v>
          </cell>
          <cell r="I89">
            <v>0</v>
          </cell>
          <cell r="J89">
            <v>0</v>
          </cell>
          <cell r="K89">
            <v>0</v>
          </cell>
          <cell r="L89">
            <v>0</v>
          </cell>
          <cell r="M89">
            <v>0</v>
          </cell>
          <cell r="N89">
            <v>0</v>
          </cell>
          <cell r="O89">
            <v>0</v>
          </cell>
          <cell r="P89">
            <v>2.9629629629629631E-2</v>
          </cell>
          <cell r="Q89">
            <v>2.8920000000000001E-2</v>
          </cell>
        </row>
        <row r="90">
          <cell r="B90" t="str">
            <v>TOTAL CREDITOS APROBADOS  CON CDP</v>
          </cell>
          <cell r="C90" t="str">
            <v>No.</v>
          </cell>
          <cell r="D90" t="str">
            <v>Previsto</v>
          </cell>
          <cell r="E90">
            <v>31970</v>
          </cell>
          <cell r="F90">
            <v>1984</v>
          </cell>
          <cell r="G90">
            <v>4793</v>
          </cell>
          <cell r="H90">
            <v>6924</v>
          </cell>
          <cell r="I90">
            <v>10266</v>
          </cell>
          <cell r="J90">
            <v>13328</v>
          </cell>
          <cell r="K90">
            <v>15788</v>
          </cell>
          <cell r="L90">
            <v>19013</v>
          </cell>
          <cell r="M90">
            <v>21818</v>
          </cell>
          <cell r="N90">
            <v>24518</v>
          </cell>
          <cell r="O90">
            <v>27233</v>
          </cell>
          <cell r="P90">
            <v>29674</v>
          </cell>
          <cell r="Q90">
            <v>31970</v>
          </cell>
        </row>
        <row r="91">
          <cell r="D91" t="str">
            <v>Real</v>
          </cell>
          <cell r="E91">
            <v>20698.276611180481</v>
          </cell>
          <cell r="F91">
            <v>8374.6666666666679</v>
          </cell>
          <cell r="G91">
            <v>8374.6666666666679</v>
          </cell>
          <cell r="H91">
            <v>12354.812248305414</v>
          </cell>
          <cell r="I91">
            <v>12354.812248305414</v>
          </cell>
          <cell r="J91">
            <v>12354.812248305414</v>
          </cell>
          <cell r="K91">
            <v>12354.812248305414</v>
          </cell>
          <cell r="L91">
            <v>16285.478914972082</v>
          </cell>
          <cell r="M91">
            <v>16285.478914972082</v>
          </cell>
          <cell r="N91">
            <v>16285.478914972082</v>
          </cell>
          <cell r="O91">
            <v>18693.567277847149</v>
          </cell>
          <cell r="P91">
            <v>19911.14327784715</v>
          </cell>
          <cell r="Q91">
            <v>20698.276611180485</v>
          </cell>
        </row>
        <row r="92">
          <cell r="D92" t="str">
            <v>Cumplimiento</v>
          </cell>
          <cell r="E92">
            <v>0.64742810795059369</v>
          </cell>
          <cell r="F92">
            <v>4.2211021505376349</v>
          </cell>
          <cell r="G92">
            <v>1.7472703247791921</v>
          </cell>
          <cell r="H92">
            <v>1.7843460786114116</v>
          </cell>
          <cell r="I92">
            <v>1.2034689507408352</v>
          </cell>
          <cell r="J92">
            <v>0.92698171130742901</v>
          </cell>
          <cell r="K92">
            <v>0.78254447987746478</v>
          </cell>
          <cell r="L92">
            <v>0.85654441250576352</v>
          </cell>
          <cell r="M92">
            <v>0.74642400380291873</v>
          </cell>
          <cell r="N92">
            <v>0.66422542274949348</v>
          </cell>
          <cell r="O92">
            <v>0.68643070090871916</v>
          </cell>
          <cell r="P92">
            <v>0.67099626871494067</v>
          </cell>
          <cell r="Q92">
            <v>0.6474281079505938</v>
          </cell>
        </row>
        <row r="93">
          <cell r="C93" t="str">
            <v xml:space="preserve"> M $</v>
          </cell>
          <cell r="D93" t="str">
            <v>Previsto</v>
          </cell>
          <cell r="E93">
            <v>1550000</v>
          </cell>
          <cell r="F93">
            <v>82649</v>
          </cell>
          <cell r="G93">
            <v>196689</v>
          </cell>
          <cell r="H93">
            <v>297382</v>
          </cell>
          <cell r="I93">
            <v>444384</v>
          </cell>
          <cell r="J93">
            <v>596663</v>
          </cell>
          <cell r="K93">
            <v>723229</v>
          </cell>
          <cell r="L93">
            <v>879219</v>
          </cell>
          <cell r="M93">
            <v>1017405</v>
          </cell>
          <cell r="N93">
            <v>1156006</v>
          </cell>
          <cell r="O93">
            <v>1297918</v>
          </cell>
          <cell r="P93">
            <v>1427891</v>
          </cell>
          <cell r="Q93">
            <v>1550000</v>
          </cell>
        </row>
        <row r="94">
          <cell r="C94" t="str">
            <v>M $</v>
          </cell>
          <cell r="D94" t="str">
            <v>Real</v>
          </cell>
          <cell r="E94">
            <v>1018124.123364</v>
          </cell>
          <cell r="F94">
            <v>400000</v>
          </cell>
          <cell r="G94">
            <v>400000</v>
          </cell>
          <cell r="H94">
            <v>602517.58386899997</v>
          </cell>
          <cell r="I94">
            <v>602517.58386899997</v>
          </cell>
          <cell r="J94">
            <v>602517.58386899997</v>
          </cell>
          <cell r="K94">
            <v>602517.58386899997</v>
          </cell>
          <cell r="L94">
            <v>802517.58386899997</v>
          </cell>
          <cell r="M94">
            <v>802517.58386899997</v>
          </cell>
          <cell r="N94">
            <v>802517.58386899997</v>
          </cell>
          <cell r="O94">
            <v>911986.123364</v>
          </cell>
          <cell r="P94">
            <v>977786.123364</v>
          </cell>
          <cell r="Q94">
            <v>1018124.123364</v>
          </cell>
        </row>
        <row r="95">
          <cell r="D95" t="str">
            <v>Cumplimiento</v>
          </cell>
          <cell r="E95">
            <v>0.65685427313806455</v>
          </cell>
          <cell r="F95">
            <v>4.8397439775435878</v>
          </cell>
          <cell r="G95">
            <v>2.0336673631977384</v>
          </cell>
          <cell r="H95">
            <v>2.0260728082701709</v>
          </cell>
          <cell r="I95">
            <v>1.3558489591636962</v>
          </cell>
          <cell r="J95">
            <v>1.0098122120342639</v>
          </cell>
          <cell r="K95">
            <v>0.83309378339225881</v>
          </cell>
          <cell r="L95">
            <v>0.91276187601610059</v>
          </cell>
          <cell r="M95">
            <v>0.78878871626245195</v>
          </cell>
          <cell r="N95">
            <v>0.6942157600124913</v>
          </cell>
          <cell r="O95">
            <v>0.70265311318896884</v>
          </cell>
          <cell r="P95">
            <v>0.68477644537573246</v>
          </cell>
          <cell r="Q95">
            <v>0.65685427313806455</v>
          </cell>
        </row>
        <row r="96">
          <cell r="B96" t="str">
            <v>CREDITOS APROBADOS POR OFERTACION - AVC</v>
          </cell>
        </row>
        <row r="99">
          <cell r="B99" t="str">
            <v xml:space="preserve">TOTAL CREDITOS  APROBADOS       POR AHORRO VOLUNTARIO SIN AFECTACION PRESUPUESTAL </v>
          </cell>
          <cell r="C99" t="str">
            <v>No.</v>
          </cell>
          <cell r="D99" t="str">
            <v>Previsto</v>
          </cell>
          <cell r="E99">
            <v>34432</v>
          </cell>
          <cell r="F99">
            <v>2140</v>
          </cell>
          <cell r="G99">
            <v>5170</v>
          </cell>
          <cell r="H99">
            <v>7463</v>
          </cell>
          <cell r="I99">
            <v>11062</v>
          </cell>
          <cell r="J99">
            <v>14360</v>
          </cell>
          <cell r="K99">
            <v>17009</v>
          </cell>
          <cell r="L99">
            <v>20482</v>
          </cell>
          <cell r="M99">
            <v>23502</v>
          </cell>
          <cell r="N99">
            <v>26409</v>
          </cell>
          <cell r="O99">
            <v>29332</v>
          </cell>
          <cell r="P99">
            <v>31960</v>
          </cell>
          <cell r="Q99">
            <v>34432</v>
          </cell>
        </row>
        <row r="100">
          <cell r="D100" t="str">
            <v>Real</v>
          </cell>
          <cell r="E100">
            <v>19145</v>
          </cell>
          <cell r="F100">
            <v>1644</v>
          </cell>
          <cell r="G100">
            <v>3282</v>
          </cell>
          <cell r="H100">
            <v>5065</v>
          </cell>
          <cell r="I100">
            <v>6923</v>
          </cell>
          <cell r="J100">
            <v>8220</v>
          </cell>
          <cell r="K100">
            <v>9120</v>
          </cell>
          <cell r="L100">
            <v>10692</v>
          </cell>
          <cell r="M100">
            <v>12522</v>
          </cell>
          <cell r="N100">
            <v>13186</v>
          </cell>
          <cell r="O100">
            <v>16721</v>
          </cell>
          <cell r="P100">
            <v>18095</v>
          </cell>
          <cell r="Q100">
            <v>19145</v>
          </cell>
        </row>
        <row r="101">
          <cell r="D101" t="str">
            <v>Cumplimiento</v>
          </cell>
          <cell r="E101">
            <v>0.55602346654275092</v>
          </cell>
          <cell r="F101">
            <v>0.76822429906542056</v>
          </cell>
          <cell r="G101">
            <v>0.63481624758220501</v>
          </cell>
          <cell r="H101">
            <v>0.67868149537719413</v>
          </cell>
          <cell r="I101">
            <v>0.62583619598625928</v>
          </cell>
          <cell r="J101">
            <v>0.57242339832869082</v>
          </cell>
          <cell r="K101">
            <v>0.53618672467517192</v>
          </cell>
          <cell r="L101">
            <v>0.52201933404940926</v>
          </cell>
          <cell r="M101">
            <v>0.53280571866224147</v>
          </cell>
          <cell r="N101">
            <v>0.49929948123745693</v>
          </cell>
          <cell r="O101">
            <v>0.57006000272739665</v>
          </cell>
          <cell r="P101">
            <v>0.56617647058823528</v>
          </cell>
          <cell r="Q101">
            <v>0.55602346654275092</v>
          </cell>
        </row>
        <row r="102">
          <cell r="C102" t="str">
            <v xml:space="preserve"> M $</v>
          </cell>
          <cell r="D102" t="str">
            <v>Previsto</v>
          </cell>
          <cell r="E102">
            <v>1136307</v>
          </cell>
          <cell r="F102">
            <v>45270.033100000001</v>
          </cell>
          <cell r="G102">
            <v>231285</v>
          </cell>
          <cell r="H102">
            <v>284358</v>
          </cell>
          <cell r="I102">
            <v>374456</v>
          </cell>
          <cell r="J102">
            <v>468939</v>
          </cell>
          <cell r="K102">
            <v>556801</v>
          </cell>
          <cell r="L102">
            <v>652361</v>
          </cell>
          <cell r="M102">
            <v>749468</v>
          </cell>
          <cell r="N102">
            <v>859181</v>
          </cell>
          <cell r="O102">
            <v>968842</v>
          </cell>
          <cell r="P102">
            <v>1046347</v>
          </cell>
          <cell r="Q102">
            <v>1136307</v>
          </cell>
        </row>
        <row r="103">
          <cell r="C103" t="str">
            <v>M $</v>
          </cell>
          <cell r="D103" t="str">
            <v>Real</v>
          </cell>
          <cell r="E103">
            <v>663097</v>
          </cell>
          <cell r="F103">
            <v>62242</v>
          </cell>
          <cell r="G103">
            <v>121549</v>
          </cell>
          <cell r="H103">
            <v>182892</v>
          </cell>
          <cell r="I103">
            <v>245156</v>
          </cell>
          <cell r="J103">
            <v>292516</v>
          </cell>
          <cell r="K103">
            <v>322976</v>
          </cell>
          <cell r="L103">
            <v>376154</v>
          </cell>
          <cell r="M103">
            <v>438443</v>
          </cell>
          <cell r="N103">
            <v>460259</v>
          </cell>
          <cell r="O103">
            <v>578230</v>
          </cell>
          <cell r="P103">
            <v>626247</v>
          </cell>
          <cell r="Q103">
            <v>663097</v>
          </cell>
        </row>
        <row r="104">
          <cell r="D104" t="str">
            <v>Cumplimiento</v>
          </cell>
          <cell r="E104">
            <v>0.58355444435350656</v>
          </cell>
          <cell r="F104">
            <v>1.3749051135551302</v>
          </cell>
          <cell r="G104">
            <v>0.52553775644767275</v>
          </cell>
          <cell r="H104">
            <v>0.64317515244867385</v>
          </cell>
          <cell r="I104">
            <v>0.65469908347042105</v>
          </cell>
          <cell r="J104">
            <v>0.62378262417926422</v>
          </cell>
          <cell r="K104">
            <v>0.58005642949635505</v>
          </cell>
          <cell r="L104">
            <v>0.57660405818250937</v>
          </cell>
          <cell r="M104">
            <v>0.58500563066068201</v>
          </cell>
          <cell r="N104">
            <v>0.53569503981116906</v>
          </cell>
          <cell r="O104">
            <v>0.59682590143697323</v>
          </cell>
          <cell r="P104">
            <v>0.59850795195093021</v>
          </cell>
          <cell r="Q104">
            <v>0.58355444435350656</v>
          </cell>
        </row>
        <row r="105">
          <cell r="B105" t="str">
            <v>CREDITOS APROBADOS CPD Y OFERTACION</v>
          </cell>
        </row>
        <row r="108">
          <cell r="B108" t="str">
            <v>TOTAL CREDITOS  APROBADOS     CON CDP Y OFERTACION</v>
          </cell>
          <cell r="C108" t="str">
            <v>No.</v>
          </cell>
          <cell r="D108" t="str">
            <v>Previsto</v>
          </cell>
          <cell r="E108">
            <v>66402</v>
          </cell>
          <cell r="F108">
            <v>4124</v>
          </cell>
          <cell r="G108">
            <v>9963</v>
          </cell>
          <cell r="H108">
            <v>14387</v>
          </cell>
          <cell r="I108">
            <v>21328</v>
          </cell>
          <cell r="J108">
            <v>27688</v>
          </cell>
          <cell r="K108">
            <v>32797</v>
          </cell>
          <cell r="L108">
            <v>39495</v>
          </cell>
          <cell r="M108">
            <v>45320</v>
          </cell>
          <cell r="N108">
            <v>50927</v>
          </cell>
          <cell r="O108">
            <v>56565</v>
          </cell>
          <cell r="P108">
            <v>61634</v>
          </cell>
          <cell r="Q108">
            <v>66402</v>
          </cell>
        </row>
        <row r="109">
          <cell r="D109" t="str">
            <v>Real</v>
          </cell>
          <cell r="E109">
            <v>39843.276611180481</v>
          </cell>
          <cell r="F109">
            <v>10018.666666666668</v>
          </cell>
          <cell r="G109">
            <v>11656.666666666668</v>
          </cell>
          <cell r="H109">
            <v>17419.812248305414</v>
          </cell>
          <cell r="I109">
            <v>19277.812248305414</v>
          </cell>
          <cell r="J109">
            <v>20574.812248305414</v>
          </cell>
          <cell r="K109">
            <v>21474.812248305414</v>
          </cell>
          <cell r="L109">
            <v>26977.478914972082</v>
          </cell>
          <cell r="M109">
            <v>28807.478914972082</v>
          </cell>
          <cell r="N109">
            <v>29471.478914972082</v>
          </cell>
          <cell r="O109">
            <v>35414.567277847149</v>
          </cell>
          <cell r="P109">
            <v>38006.14327784715</v>
          </cell>
          <cell r="Q109">
            <v>39843.276611180481</v>
          </cell>
        </row>
        <row r="110">
          <cell r="D110" t="str">
            <v>Cumplimiento</v>
          </cell>
          <cell r="E110">
            <v>0.60003127332279871</v>
          </cell>
          <cell r="F110">
            <v>2.4293566117038479</v>
          </cell>
          <cell r="G110">
            <v>1.1699956505737898</v>
          </cell>
          <cell r="H110">
            <v>1.2108022692920981</v>
          </cell>
          <cell r="I110">
            <v>0.90387341749368966</v>
          </cell>
          <cell r="J110">
            <v>0.7430949237324983</v>
          </cell>
          <cell r="K110">
            <v>0.65477977401303211</v>
          </cell>
          <cell r="L110">
            <v>0.68306061311487742</v>
          </cell>
          <cell r="M110">
            <v>0.63564604843274675</v>
          </cell>
          <cell r="N110">
            <v>0.57870047155677895</v>
          </cell>
          <cell r="O110">
            <v>0.62608622430561567</v>
          </cell>
          <cell r="P110">
            <v>0.61664249079805222</v>
          </cell>
          <cell r="Q110">
            <v>0.60003127332279871</v>
          </cell>
        </row>
        <row r="111">
          <cell r="C111" t="str">
            <v>$MM</v>
          </cell>
          <cell r="D111" t="str">
            <v>Previsto</v>
          </cell>
          <cell r="E111">
            <v>2686307</v>
          </cell>
          <cell r="F111">
            <v>220160</v>
          </cell>
          <cell r="G111">
            <v>427974</v>
          </cell>
          <cell r="H111">
            <v>581740</v>
          </cell>
          <cell r="I111">
            <v>818840</v>
          </cell>
          <cell r="J111">
            <v>1065602</v>
          </cell>
          <cell r="K111">
            <v>1280030</v>
          </cell>
          <cell r="L111">
            <v>1531580</v>
          </cell>
          <cell r="M111">
            <v>1766873</v>
          </cell>
          <cell r="N111">
            <v>2015187</v>
          </cell>
          <cell r="O111">
            <v>2266760</v>
          </cell>
          <cell r="P111">
            <v>2474238</v>
          </cell>
          <cell r="Q111">
            <v>2686307</v>
          </cell>
        </row>
        <row r="112">
          <cell r="C112" t="str">
            <v>M $</v>
          </cell>
          <cell r="D112" t="str">
            <v>Real</v>
          </cell>
          <cell r="E112">
            <v>1681221.1233640001</v>
          </cell>
          <cell r="F112">
            <v>462242</v>
          </cell>
          <cell r="G112">
            <v>521549</v>
          </cell>
          <cell r="H112">
            <v>785409.58386899997</v>
          </cell>
          <cell r="I112">
            <v>847673.58386899997</v>
          </cell>
          <cell r="J112">
            <v>895033.58386899997</v>
          </cell>
          <cell r="K112">
            <v>925493.58386899997</v>
          </cell>
          <cell r="L112">
            <v>1178671.583869</v>
          </cell>
          <cell r="M112">
            <v>1240960.583869</v>
          </cell>
          <cell r="N112">
            <v>1262776.583869</v>
          </cell>
          <cell r="O112">
            <v>1490216.1233639999</v>
          </cell>
          <cell r="P112">
            <v>1604033.1233639999</v>
          </cell>
          <cell r="Q112">
            <v>1681221.1233639999</v>
          </cell>
        </row>
        <row r="113">
          <cell r="D113" t="str">
            <v>Cumplimiento</v>
          </cell>
          <cell r="E113">
            <v>0.62584846905584512</v>
          </cell>
          <cell r="F113">
            <v>2.0995730377906976</v>
          </cell>
          <cell r="G113">
            <v>1.218646459831672</v>
          </cell>
          <cell r="H113">
            <v>1.3501041425189946</v>
          </cell>
          <cell r="I113">
            <v>1.035212720273802</v>
          </cell>
          <cell r="J113">
            <v>0.83993234234639191</v>
          </cell>
          <cell r="K113">
            <v>0.72302491650117573</v>
          </cell>
          <cell r="L113">
            <v>0.7695788557365596</v>
          </cell>
          <cell r="M113">
            <v>0.70234849016822376</v>
          </cell>
          <cell r="N113">
            <v>0.62662997720261193</v>
          </cell>
          <cell r="O113">
            <v>0.65742121943390563</v>
          </cell>
          <cell r="P113">
            <v>0.64829378716356301</v>
          </cell>
          <cell r="Q113">
            <v>0.62584846905584501</v>
          </cell>
        </row>
        <row r="114">
          <cell r="B114" t="str">
            <v>CREDITOS DESEMBOLSADOS POR CESANTÍAS</v>
          </cell>
        </row>
        <row r="116">
          <cell r="B116" t="str">
            <v>CREDITOS DESEMBOLSADOS POR CESANTÍAS - VIGENCIA</v>
          </cell>
          <cell r="C116" t="str">
            <v>No.</v>
          </cell>
          <cell r="D116" t="str">
            <v>Previsto</v>
          </cell>
          <cell r="E116">
            <v>19152</v>
          </cell>
          <cell r="F116">
            <v>1190</v>
          </cell>
          <cell r="G116">
            <v>2875</v>
          </cell>
          <cell r="H116">
            <v>4151</v>
          </cell>
          <cell r="I116">
            <v>6153</v>
          </cell>
          <cell r="J116">
            <v>7987</v>
          </cell>
          <cell r="K116">
            <v>9460</v>
          </cell>
          <cell r="L116">
            <v>11392</v>
          </cell>
          <cell r="M116">
            <v>13072</v>
          </cell>
          <cell r="N116">
            <v>14689</v>
          </cell>
          <cell r="O116">
            <v>16315</v>
          </cell>
          <cell r="P116">
            <v>17777</v>
          </cell>
          <cell r="Q116">
            <v>19152</v>
          </cell>
        </row>
        <row r="117">
          <cell r="C117" t="str">
            <v>No.</v>
          </cell>
          <cell r="D117" t="str">
            <v>Real</v>
          </cell>
          <cell r="E117">
            <v>10983</v>
          </cell>
          <cell r="F117">
            <v>754</v>
          </cell>
          <cell r="G117">
            <v>2008</v>
          </cell>
          <cell r="H117">
            <v>3243</v>
          </cell>
          <cell r="I117">
            <v>4217</v>
          </cell>
          <cell r="J117">
            <v>5190</v>
          </cell>
          <cell r="K117">
            <v>5961</v>
          </cell>
          <cell r="L117">
            <v>6917</v>
          </cell>
          <cell r="M117">
            <v>7785</v>
          </cell>
          <cell r="N117">
            <v>8821</v>
          </cell>
          <cell r="O117">
            <v>9673</v>
          </cell>
          <cell r="P117">
            <v>10304</v>
          </cell>
          <cell r="Q117">
            <v>10983</v>
          </cell>
        </row>
        <row r="118">
          <cell r="D118" t="str">
            <v>Cumplimiento</v>
          </cell>
          <cell r="E118">
            <v>0.57346491228070173</v>
          </cell>
          <cell r="F118">
            <v>0.63361344537815123</v>
          </cell>
          <cell r="G118">
            <v>0.69843478260869563</v>
          </cell>
          <cell r="H118">
            <v>0.78125752830643214</v>
          </cell>
          <cell r="I118">
            <v>0.68535673655127582</v>
          </cell>
          <cell r="J118">
            <v>0.64980593464379621</v>
          </cell>
          <cell r="K118">
            <v>0.6301268498942918</v>
          </cell>
          <cell r="L118">
            <v>0.6071804775280899</v>
          </cell>
          <cell r="M118">
            <v>0.59554773561811503</v>
          </cell>
          <cell r="N118">
            <v>0.60051739396827553</v>
          </cell>
          <cell r="O118">
            <v>0.59288997854734904</v>
          </cell>
          <cell r="P118">
            <v>0.5796253586094392</v>
          </cell>
          <cell r="Q118">
            <v>0.57346491228070173</v>
          </cell>
        </row>
        <row r="119">
          <cell r="C119" t="str">
            <v>M $</v>
          </cell>
          <cell r="D119" t="str">
            <v>Previsto</v>
          </cell>
          <cell r="E119">
            <v>840000</v>
          </cell>
          <cell r="F119">
            <v>49589</v>
          </cell>
          <cell r="G119">
            <v>118013</v>
          </cell>
          <cell r="H119">
            <v>169429</v>
          </cell>
          <cell r="I119">
            <v>248630</v>
          </cell>
          <cell r="J119">
            <v>330997</v>
          </cell>
          <cell r="K119">
            <v>397937</v>
          </cell>
          <cell r="L119">
            <v>482531</v>
          </cell>
          <cell r="M119">
            <v>556443</v>
          </cell>
          <cell r="N119">
            <v>630604</v>
          </cell>
          <cell r="O119">
            <v>706751</v>
          </cell>
          <cell r="P119">
            <v>775735</v>
          </cell>
          <cell r="Q119">
            <v>840000</v>
          </cell>
        </row>
        <row r="120">
          <cell r="C120" t="str">
            <v>M $</v>
          </cell>
          <cell r="D120" t="str">
            <v>Real</v>
          </cell>
          <cell r="E120">
            <v>681929</v>
          </cell>
          <cell r="F120">
            <v>52438</v>
          </cell>
          <cell r="G120">
            <v>124612</v>
          </cell>
          <cell r="H120">
            <v>199379</v>
          </cell>
          <cell r="I120">
            <v>256788</v>
          </cell>
          <cell r="J120">
            <v>318489</v>
          </cell>
          <cell r="K120">
            <v>366449</v>
          </cell>
          <cell r="L120">
            <v>424687</v>
          </cell>
          <cell r="M120">
            <v>476454</v>
          </cell>
          <cell r="N120">
            <v>540419</v>
          </cell>
          <cell r="O120">
            <v>593786</v>
          </cell>
          <cell r="P120">
            <v>636621</v>
          </cell>
          <cell r="Q120">
            <v>681929</v>
          </cell>
        </row>
        <row r="121">
          <cell r="D121" t="str">
            <v>Cumplimiento</v>
          </cell>
          <cell r="E121">
            <v>0.81182023809523807</v>
          </cell>
          <cell r="F121">
            <v>1.0574522575571195</v>
          </cell>
          <cell r="G121">
            <v>1.0559175684034809</v>
          </cell>
          <cell r="H121">
            <v>1.1767702105306648</v>
          </cell>
          <cell r="I121">
            <v>1.0328118087117404</v>
          </cell>
          <cell r="J121">
            <v>0.96221113786529788</v>
          </cell>
          <cell r="K121">
            <v>0.92087189680778614</v>
          </cell>
          <cell r="L121">
            <v>0.88012376406904425</v>
          </cell>
          <cell r="M121">
            <v>0.85624942716504659</v>
          </cell>
          <cell r="N121">
            <v>0.85698631787936641</v>
          </cell>
          <cell r="O121">
            <v>0.84016294281861648</v>
          </cell>
          <cell r="P121">
            <v>0.82066814053768367</v>
          </cell>
          <cell r="Q121">
            <v>0.81182023809523807</v>
          </cell>
        </row>
        <row r="122">
          <cell r="B122" t="str">
            <v>CREDITOS DESEMBOLSADOS POR CESANTÍAS-CUENTAS POR PAGAR</v>
          </cell>
          <cell r="C122" t="str">
            <v>No.</v>
          </cell>
          <cell r="D122" t="str">
            <v>Previsto</v>
          </cell>
          <cell r="E122">
            <v>0</v>
          </cell>
          <cell r="F122">
            <v>0</v>
          </cell>
          <cell r="G122">
            <v>0</v>
          </cell>
          <cell r="H122">
            <v>0</v>
          </cell>
          <cell r="I122">
            <v>0</v>
          </cell>
          <cell r="J122">
            <v>0</v>
          </cell>
          <cell r="K122">
            <v>0</v>
          </cell>
          <cell r="L122">
            <v>0</v>
          </cell>
          <cell r="M122">
            <v>0</v>
          </cell>
          <cell r="N122">
            <v>0</v>
          </cell>
          <cell r="O122">
            <v>0</v>
          </cell>
          <cell r="P122">
            <v>0</v>
          </cell>
          <cell r="Q122">
            <v>0</v>
          </cell>
        </row>
        <row r="123">
          <cell r="C123" t="str">
            <v>No.</v>
          </cell>
          <cell r="D123" t="str">
            <v>Real</v>
          </cell>
          <cell r="E123">
            <v>0</v>
          </cell>
          <cell r="F123">
            <v>0</v>
          </cell>
          <cell r="G123">
            <v>0</v>
          </cell>
          <cell r="H123">
            <v>0</v>
          </cell>
          <cell r="I123">
            <v>0</v>
          </cell>
          <cell r="J123">
            <v>0</v>
          </cell>
          <cell r="K123">
            <v>0</v>
          </cell>
          <cell r="L123">
            <v>0</v>
          </cell>
          <cell r="M123">
            <v>0</v>
          </cell>
          <cell r="N123">
            <v>0</v>
          </cell>
          <cell r="O123">
            <v>0</v>
          </cell>
          <cell r="P123">
            <v>0</v>
          </cell>
          <cell r="Q123">
            <v>0</v>
          </cell>
        </row>
        <row r="124">
          <cell r="D124" t="str">
            <v>Cumplimiento</v>
          </cell>
          <cell r="E124" t="e">
            <v>#DIV/0!</v>
          </cell>
          <cell r="F124" t="e">
            <v>#DIV/0!</v>
          </cell>
          <cell r="G124" t="e">
            <v>#DIV/0!</v>
          </cell>
          <cell r="H124" t="e">
            <v>#DIV/0!</v>
          </cell>
          <cell r="I124" t="e">
            <v>#DIV/0!</v>
          </cell>
          <cell r="J124" t="e">
            <v>#DIV/0!</v>
          </cell>
          <cell r="K124" t="e">
            <v>#DIV/0!</v>
          </cell>
          <cell r="L124" t="e">
            <v>#DIV/0!</v>
          </cell>
          <cell r="M124" t="e">
            <v>#DIV/0!</v>
          </cell>
          <cell r="N124" t="e">
            <v>#DIV/0!</v>
          </cell>
          <cell r="O124" t="e">
            <v>#DIV/0!</v>
          </cell>
          <cell r="P124" t="e">
            <v>#DIV/0!</v>
          </cell>
          <cell r="Q124" t="e">
            <v>#DIV/0!</v>
          </cell>
        </row>
        <row r="125">
          <cell r="C125" t="str">
            <v>M $</v>
          </cell>
          <cell r="D125" t="str">
            <v>Previsto</v>
          </cell>
          <cell r="E125">
            <v>0</v>
          </cell>
          <cell r="F125">
            <v>0</v>
          </cell>
          <cell r="G125">
            <v>0</v>
          </cell>
          <cell r="H125">
            <v>0</v>
          </cell>
          <cell r="I125">
            <v>0</v>
          </cell>
          <cell r="J125">
            <v>0</v>
          </cell>
          <cell r="K125">
            <v>0</v>
          </cell>
          <cell r="L125">
            <v>0</v>
          </cell>
          <cell r="M125">
            <v>0</v>
          </cell>
          <cell r="N125">
            <v>0</v>
          </cell>
          <cell r="O125">
            <v>0</v>
          </cell>
          <cell r="P125">
            <v>0</v>
          </cell>
          <cell r="Q125">
            <v>0</v>
          </cell>
        </row>
        <row r="126">
          <cell r="C126" t="str">
            <v>M $</v>
          </cell>
          <cell r="D126" t="str">
            <v>Real</v>
          </cell>
          <cell r="E126">
            <v>0</v>
          </cell>
          <cell r="F126">
            <v>0</v>
          </cell>
          <cell r="G126">
            <v>0</v>
          </cell>
          <cell r="H126">
            <v>0</v>
          </cell>
          <cell r="I126">
            <v>0</v>
          </cell>
          <cell r="J126">
            <v>0</v>
          </cell>
          <cell r="K126">
            <v>0</v>
          </cell>
          <cell r="L126">
            <v>0</v>
          </cell>
          <cell r="M126">
            <v>0</v>
          </cell>
          <cell r="N126">
            <v>0</v>
          </cell>
          <cell r="O126">
            <v>0</v>
          </cell>
          <cell r="P126">
            <v>0</v>
          </cell>
          <cell r="Q126">
            <v>0</v>
          </cell>
        </row>
        <row r="127">
          <cell r="D127" t="str">
            <v>Cumplimiento</v>
          </cell>
          <cell r="E127" t="e">
            <v>#DIV/0!</v>
          </cell>
          <cell r="F127" t="e">
            <v>#DIV/0!</v>
          </cell>
          <cell r="G127" t="e">
            <v>#DIV/0!</v>
          </cell>
          <cell r="H127" t="e">
            <v>#DIV/0!</v>
          </cell>
          <cell r="I127" t="e">
            <v>#DIV/0!</v>
          </cell>
          <cell r="J127" t="e">
            <v>#DIV/0!</v>
          </cell>
          <cell r="K127" t="e">
            <v>#DIV/0!</v>
          </cell>
          <cell r="L127" t="e">
            <v>#DIV/0!</v>
          </cell>
          <cell r="M127" t="e">
            <v>#DIV/0!</v>
          </cell>
          <cell r="N127" t="e">
            <v>#DIV/0!</v>
          </cell>
          <cell r="O127" t="e">
            <v>#DIV/0!</v>
          </cell>
          <cell r="P127" t="e">
            <v>#DIV/0!</v>
          </cell>
          <cell r="Q127" t="e">
            <v>#DIV/0!</v>
          </cell>
        </row>
        <row r="128">
          <cell r="B128" t="str">
            <v xml:space="preserve"> TOTAL CREDITOS DESEMBOLSADOS POR CESANTÍAS </v>
          </cell>
          <cell r="C128" t="str">
            <v>No.</v>
          </cell>
          <cell r="D128" t="str">
            <v>Previsto</v>
          </cell>
          <cell r="E128">
            <v>19152</v>
          </cell>
          <cell r="F128">
            <v>1190</v>
          </cell>
          <cell r="G128">
            <v>2875</v>
          </cell>
          <cell r="H128">
            <v>4151</v>
          </cell>
          <cell r="I128">
            <v>6153</v>
          </cell>
          <cell r="J128">
            <v>7987</v>
          </cell>
          <cell r="K128">
            <v>9460</v>
          </cell>
          <cell r="L128">
            <v>11392</v>
          </cell>
          <cell r="M128">
            <v>13072</v>
          </cell>
          <cell r="N128">
            <v>14689</v>
          </cell>
          <cell r="O128">
            <v>16315</v>
          </cell>
          <cell r="P128">
            <v>17777</v>
          </cell>
          <cell r="Q128">
            <v>19152</v>
          </cell>
        </row>
        <row r="129">
          <cell r="C129" t="str">
            <v>No.</v>
          </cell>
          <cell r="D129" t="str">
            <v>Real</v>
          </cell>
          <cell r="E129">
            <v>10983</v>
          </cell>
          <cell r="F129">
            <v>754</v>
          </cell>
          <cell r="G129">
            <v>2008</v>
          </cell>
          <cell r="H129">
            <v>3243</v>
          </cell>
          <cell r="I129">
            <v>4217</v>
          </cell>
          <cell r="J129">
            <v>5190</v>
          </cell>
          <cell r="K129">
            <v>5961</v>
          </cell>
          <cell r="L129">
            <v>6917</v>
          </cell>
          <cell r="M129">
            <v>7785</v>
          </cell>
          <cell r="N129">
            <v>8821</v>
          </cell>
          <cell r="O129">
            <v>9673</v>
          </cell>
          <cell r="P129">
            <v>10304</v>
          </cell>
          <cell r="Q129">
            <v>10983</v>
          </cell>
        </row>
        <row r="130">
          <cell r="D130" t="str">
            <v>Cumplimiento</v>
          </cell>
          <cell r="E130">
            <v>0.57346491228070173</v>
          </cell>
          <cell r="F130">
            <v>0.63361344537815123</v>
          </cell>
          <cell r="G130">
            <v>0.69843478260869563</v>
          </cell>
          <cell r="H130">
            <v>0.78125752830643214</v>
          </cell>
          <cell r="I130">
            <v>0.68535673655127582</v>
          </cell>
          <cell r="J130">
            <v>0.64980593464379621</v>
          </cell>
          <cell r="K130">
            <v>0.6301268498942918</v>
          </cell>
          <cell r="L130">
            <v>0.6071804775280899</v>
          </cell>
          <cell r="M130">
            <v>0.59554773561811503</v>
          </cell>
          <cell r="N130">
            <v>0.60051739396827553</v>
          </cell>
          <cell r="O130">
            <v>0.59288997854734904</v>
          </cell>
          <cell r="P130">
            <v>0.5796253586094392</v>
          </cell>
          <cell r="Q130">
            <v>0.57346491228070173</v>
          </cell>
        </row>
        <row r="131">
          <cell r="C131" t="str">
            <v>M $</v>
          </cell>
          <cell r="D131" t="str">
            <v>Previsto</v>
          </cell>
          <cell r="E131">
            <v>840000</v>
          </cell>
          <cell r="F131">
            <v>49589</v>
          </cell>
          <cell r="G131">
            <v>118013</v>
          </cell>
          <cell r="H131">
            <v>169429</v>
          </cell>
          <cell r="I131">
            <v>248630</v>
          </cell>
          <cell r="J131">
            <v>330997</v>
          </cell>
          <cell r="K131">
            <v>397937</v>
          </cell>
          <cell r="L131">
            <v>482531</v>
          </cell>
          <cell r="M131">
            <v>556443</v>
          </cell>
          <cell r="N131">
            <v>630604</v>
          </cell>
          <cell r="O131">
            <v>706751</v>
          </cell>
          <cell r="P131">
            <v>775735</v>
          </cell>
          <cell r="Q131">
            <v>840000</v>
          </cell>
        </row>
        <row r="132">
          <cell r="C132" t="str">
            <v>M $</v>
          </cell>
          <cell r="D132" t="str">
            <v>Real</v>
          </cell>
          <cell r="E132">
            <v>681929</v>
          </cell>
          <cell r="F132">
            <v>52438</v>
          </cell>
          <cell r="G132">
            <v>124612</v>
          </cell>
          <cell r="H132">
            <v>199379</v>
          </cell>
          <cell r="I132">
            <v>256788</v>
          </cell>
          <cell r="J132">
            <v>318489</v>
          </cell>
          <cell r="K132">
            <v>366449</v>
          </cell>
          <cell r="L132">
            <v>424687</v>
          </cell>
          <cell r="M132">
            <v>476454</v>
          </cell>
          <cell r="N132">
            <v>540419</v>
          </cell>
          <cell r="O132">
            <v>593786</v>
          </cell>
          <cell r="P132">
            <v>636621</v>
          </cell>
          <cell r="Q132">
            <v>681929</v>
          </cell>
        </row>
        <row r="133">
          <cell r="D133" t="str">
            <v>Cumplimiento</v>
          </cell>
          <cell r="E133">
            <v>0.81182023809523807</v>
          </cell>
          <cell r="F133">
            <v>1.0574522575571195</v>
          </cell>
          <cell r="G133">
            <v>1.0559175684034809</v>
          </cell>
          <cell r="H133">
            <v>1.1767702105306648</v>
          </cell>
          <cell r="I133">
            <v>1.0328118087117404</v>
          </cell>
          <cell r="J133">
            <v>0.96221113786529788</v>
          </cell>
          <cell r="K133">
            <v>0.92087189680778614</v>
          </cell>
          <cell r="L133">
            <v>0.88012376406904425</v>
          </cell>
          <cell r="M133">
            <v>0.85624942716504659</v>
          </cell>
          <cell r="N133">
            <v>0.85698631787936641</v>
          </cell>
          <cell r="O133">
            <v>0.84016294281861648</v>
          </cell>
          <cell r="P133">
            <v>0.82066814053768367</v>
          </cell>
          <cell r="Q133">
            <v>0.81182023809523807</v>
          </cell>
        </row>
        <row r="134">
          <cell r="B134" t="str">
            <v>CREDITOS DESEMBOLSADOS POR AHORRO VOLUNTARIO</v>
          </cell>
        </row>
        <row r="135">
          <cell r="B135" t="str">
            <v>CREDITOS DESEMBOLSADOS POR AHORRO VOLUNTARIO</v>
          </cell>
        </row>
        <row r="136">
          <cell r="B136" t="str">
            <v>CREDITOS DESEMBOLSADOS  AHORRO VOLUNTARIO - VIGENCIA</v>
          </cell>
          <cell r="C136" t="str">
            <v>No.</v>
          </cell>
          <cell r="D136" t="str">
            <v>Previsto</v>
          </cell>
          <cell r="E136">
            <v>12768</v>
          </cell>
          <cell r="F136">
            <v>794</v>
          </cell>
          <cell r="G136">
            <v>1918</v>
          </cell>
          <cell r="H136">
            <v>2768</v>
          </cell>
          <cell r="I136">
            <v>4103</v>
          </cell>
          <cell r="J136">
            <v>5326</v>
          </cell>
          <cell r="K136">
            <v>6308</v>
          </cell>
          <cell r="L136">
            <v>7596</v>
          </cell>
          <cell r="M136">
            <v>8716</v>
          </cell>
          <cell r="N136">
            <v>9794</v>
          </cell>
          <cell r="O136">
            <v>10878</v>
          </cell>
          <cell r="P136">
            <v>11852</v>
          </cell>
          <cell r="Q136">
            <v>12768</v>
          </cell>
        </row>
        <row r="137">
          <cell r="D137" t="str">
            <v>Real</v>
          </cell>
          <cell r="E137">
            <v>5694</v>
          </cell>
          <cell r="F137">
            <v>437</v>
          </cell>
          <cell r="G137">
            <v>1160</v>
          </cell>
          <cell r="H137">
            <v>1852</v>
          </cell>
          <cell r="I137">
            <v>2384</v>
          </cell>
          <cell r="J137">
            <v>2943</v>
          </cell>
          <cell r="K137">
            <v>3341</v>
          </cell>
          <cell r="L137">
            <v>3813</v>
          </cell>
          <cell r="M137">
            <v>4230</v>
          </cell>
          <cell r="N137">
            <v>4718</v>
          </cell>
          <cell r="O137">
            <v>5122</v>
          </cell>
          <cell r="P137">
            <v>5409</v>
          </cell>
          <cell r="Q137">
            <v>5694</v>
          </cell>
        </row>
        <row r="138">
          <cell r="D138" t="str">
            <v>Cumplimiento</v>
          </cell>
          <cell r="E138">
            <v>0.44595864661654133</v>
          </cell>
          <cell r="F138">
            <v>0.55037783375314864</v>
          </cell>
          <cell r="G138">
            <v>0.60479666319082381</v>
          </cell>
          <cell r="H138">
            <v>0.66907514450867056</v>
          </cell>
          <cell r="I138">
            <v>0.58103826468437725</v>
          </cell>
          <cell r="J138">
            <v>0.5525722868944799</v>
          </cell>
          <cell r="K138">
            <v>0.52964489537095749</v>
          </cell>
          <cell r="L138">
            <v>0.50197472353870454</v>
          </cell>
          <cell r="M138">
            <v>0.48531436438733366</v>
          </cell>
          <cell r="N138">
            <v>0.4817235041862365</v>
          </cell>
          <cell r="O138">
            <v>0.47085861371575655</v>
          </cell>
          <cell r="P138">
            <v>0.45637867026662166</v>
          </cell>
          <cell r="Q138">
            <v>0.44595864661654133</v>
          </cell>
        </row>
        <row r="139">
          <cell r="C139" t="str">
            <v xml:space="preserve"> M $</v>
          </cell>
          <cell r="D139" t="str">
            <v>Previsto</v>
          </cell>
          <cell r="E139">
            <v>560000</v>
          </cell>
          <cell r="F139">
            <v>33060</v>
          </cell>
          <cell r="G139">
            <v>78676</v>
          </cell>
          <cell r="H139">
            <v>112953</v>
          </cell>
          <cell r="I139">
            <v>165754</v>
          </cell>
          <cell r="J139">
            <v>220666</v>
          </cell>
          <cell r="K139">
            <v>265292</v>
          </cell>
          <cell r="L139">
            <v>321688</v>
          </cell>
          <cell r="M139">
            <v>370962</v>
          </cell>
          <cell r="N139">
            <v>420402</v>
          </cell>
          <cell r="O139">
            <v>471167</v>
          </cell>
          <cell r="P139">
            <v>517156</v>
          </cell>
          <cell r="Q139">
            <v>560000</v>
          </cell>
        </row>
        <row r="140">
          <cell r="C140" t="str">
            <v>M $</v>
          </cell>
          <cell r="D140" t="str">
            <v>Real</v>
          </cell>
          <cell r="E140">
            <v>239683</v>
          </cell>
          <cell r="F140">
            <v>20787</v>
          </cell>
          <cell r="G140">
            <v>51389</v>
          </cell>
          <cell r="H140">
            <v>79422</v>
          </cell>
          <cell r="I140">
            <v>101164</v>
          </cell>
          <cell r="J140">
            <v>123698</v>
          </cell>
          <cell r="K140">
            <v>139888</v>
          </cell>
          <cell r="L140">
            <v>159599</v>
          </cell>
          <cell r="M140">
            <v>177307</v>
          </cell>
          <cell r="N140">
            <v>197458</v>
          </cell>
          <cell r="O140">
            <v>215859</v>
          </cell>
          <cell r="P140">
            <v>227762</v>
          </cell>
          <cell r="Q140">
            <v>239683</v>
          </cell>
        </row>
        <row r="141">
          <cell r="D141" t="str">
            <v>Cumplimiento</v>
          </cell>
          <cell r="E141">
            <v>0.42800535714285715</v>
          </cell>
          <cell r="F141">
            <v>0.62876588021778579</v>
          </cell>
          <cell r="G141">
            <v>0.65317250495703905</v>
          </cell>
          <cell r="H141">
            <v>0.70314201482032346</v>
          </cell>
          <cell r="I141">
            <v>0.61032614597536106</v>
          </cell>
          <cell r="J141">
            <v>0.56056664823760793</v>
          </cell>
          <cell r="K141">
            <v>0.52729822233614276</v>
          </cell>
          <cell r="L141">
            <v>0.49612979035587279</v>
          </cell>
          <cell r="M141">
            <v>0.477965398073118</v>
          </cell>
          <cell r="N141">
            <v>0.46968853621057938</v>
          </cell>
          <cell r="O141">
            <v>0.45813692385077903</v>
          </cell>
          <cell r="P141">
            <v>0.44041256410058088</v>
          </cell>
          <cell r="Q141">
            <v>0.42800535714285715</v>
          </cell>
        </row>
        <row r="142">
          <cell r="B142" t="str">
            <v>CREDITOS DESEMBOLSADOS AHORRO VOLUNTARIO - CUENTA POR PAGAR</v>
          </cell>
          <cell r="C142" t="str">
            <v>No.</v>
          </cell>
          <cell r="D142" t="str">
            <v>Previsto</v>
          </cell>
          <cell r="E142">
            <v>0</v>
          </cell>
          <cell r="F142">
            <v>0</v>
          </cell>
          <cell r="G142">
            <v>0</v>
          </cell>
          <cell r="H142">
            <v>0</v>
          </cell>
          <cell r="I142">
            <v>0</v>
          </cell>
          <cell r="J142">
            <v>0</v>
          </cell>
          <cell r="K142">
            <v>0</v>
          </cell>
          <cell r="L142">
            <v>0</v>
          </cell>
          <cell r="M142">
            <v>0</v>
          </cell>
          <cell r="N142">
            <v>0</v>
          </cell>
          <cell r="O142">
            <v>0</v>
          </cell>
          <cell r="P142">
            <v>0</v>
          </cell>
          <cell r="Q142">
            <v>0</v>
          </cell>
        </row>
        <row r="143">
          <cell r="D143" t="str">
            <v>Real</v>
          </cell>
          <cell r="E143">
            <v>0</v>
          </cell>
          <cell r="F143">
            <v>0</v>
          </cell>
          <cell r="G143">
            <v>0</v>
          </cell>
          <cell r="H143">
            <v>0</v>
          </cell>
          <cell r="I143">
            <v>0</v>
          </cell>
          <cell r="J143">
            <v>0</v>
          </cell>
          <cell r="K143">
            <v>0</v>
          </cell>
          <cell r="L143">
            <v>0</v>
          </cell>
          <cell r="M143">
            <v>0</v>
          </cell>
          <cell r="N143">
            <v>0</v>
          </cell>
          <cell r="O143">
            <v>0</v>
          </cell>
          <cell r="P143">
            <v>0</v>
          </cell>
          <cell r="Q143">
            <v>0</v>
          </cell>
        </row>
        <row r="144">
          <cell r="D144" t="str">
            <v>Cumplimiento</v>
          </cell>
          <cell r="E144" t="e">
            <v>#DIV/0!</v>
          </cell>
          <cell r="F144" t="e">
            <v>#DIV/0!</v>
          </cell>
          <cell r="G144" t="e">
            <v>#DIV/0!</v>
          </cell>
          <cell r="H144" t="e">
            <v>#DIV/0!</v>
          </cell>
          <cell r="I144" t="e">
            <v>#DIV/0!</v>
          </cell>
          <cell r="J144" t="e">
            <v>#DIV/0!</v>
          </cell>
          <cell r="K144">
            <v>0</v>
          </cell>
          <cell r="L144" t="e">
            <v>#DIV/0!</v>
          </cell>
          <cell r="M144" t="e">
            <v>#DIV/0!</v>
          </cell>
          <cell r="N144" t="e">
            <v>#DIV/0!</v>
          </cell>
          <cell r="O144" t="e">
            <v>#DIV/0!</v>
          </cell>
          <cell r="P144" t="e">
            <v>#DIV/0!</v>
          </cell>
          <cell r="Q144" t="e">
            <v>#DIV/0!</v>
          </cell>
        </row>
        <row r="145">
          <cell r="C145" t="str">
            <v xml:space="preserve"> M $</v>
          </cell>
          <cell r="D145" t="str">
            <v>Previsto</v>
          </cell>
          <cell r="E145">
            <v>0</v>
          </cell>
          <cell r="F145">
            <v>0</v>
          </cell>
          <cell r="G145">
            <v>0</v>
          </cell>
          <cell r="H145">
            <v>0</v>
          </cell>
          <cell r="I145">
            <v>0</v>
          </cell>
          <cell r="J145">
            <v>0</v>
          </cell>
          <cell r="K145">
            <v>0</v>
          </cell>
          <cell r="L145">
            <v>0</v>
          </cell>
          <cell r="M145">
            <v>0</v>
          </cell>
          <cell r="N145">
            <v>0</v>
          </cell>
          <cell r="O145">
            <v>0</v>
          </cell>
          <cell r="P145">
            <v>0</v>
          </cell>
          <cell r="Q145">
            <v>0</v>
          </cell>
        </row>
        <row r="146">
          <cell r="C146" t="str">
            <v>M $</v>
          </cell>
          <cell r="D146" t="str">
            <v>Real</v>
          </cell>
          <cell r="E146">
            <v>0</v>
          </cell>
          <cell r="F146">
            <v>0</v>
          </cell>
          <cell r="G146">
            <v>0</v>
          </cell>
          <cell r="H146">
            <v>0</v>
          </cell>
          <cell r="I146">
            <v>0</v>
          </cell>
          <cell r="J146">
            <v>0</v>
          </cell>
          <cell r="K146">
            <v>0</v>
          </cell>
          <cell r="L146">
            <v>0</v>
          </cell>
          <cell r="M146">
            <v>0</v>
          </cell>
          <cell r="N146">
            <v>0</v>
          </cell>
          <cell r="O146">
            <v>0</v>
          </cell>
          <cell r="P146">
            <v>0</v>
          </cell>
          <cell r="Q146">
            <v>0</v>
          </cell>
        </row>
        <row r="147">
          <cell r="D147" t="str">
            <v>Cumplimiento</v>
          </cell>
          <cell r="E147" t="e">
            <v>#DIV/0!</v>
          </cell>
          <cell r="F147" t="e">
            <v>#DIV/0!</v>
          </cell>
          <cell r="G147" t="e">
            <v>#DIV/0!</v>
          </cell>
          <cell r="H147" t="e">
            <v>#DIV/0!</v>
          </cell>
          <cell r="I147" t="e">
            <v>#DIV/0!</v>
          </cell>
          <cell r="J147" t="e">
            <v>#DIV/0!</v>
          </cell>
          <cell r="K147">
            <v>0</v>
          </cell>
          <cell r="L147" t="e">
            <v>#DIV/0!</v>
          </cell>
          <cell r="M147" t="e">
            <v>#DIV/0!</v>
          </cell>
          <cell r="N147" t="e">
            <v>#DIV/0!</v>
          </cell>
          <cell r="O147" t="e">
            <v>#DIV/0!</v>
          </cell>
          <cell r="P147" t="e">
            <v>#DIV/0!</v>
          </cell>
          <cell r="Q147" t="e">
            <v>#DIV/0!</v>
          </cell>
        </row>
        <row r="148">
          <cell r="B148" t="str">
            <v xml:space="preserve"> TOTALCREDITOS  DESEMBOLSADOS  POR AHORRO VOLUNTARIO</v>
          </cell>
          <cell r="C148" t="str">
            <v>No.</v>
          </cell>
          <cell r="D148" t="str">
            <v>Previsto</v>
          </cell>
          <cell r="E148">
            <v>12768</v>
          </cell>
          <cell r="F148">
            <v>794</v>
          </cell>
          <cell r="G148">
            <v>1918</v>
          </cell>
          <cell r="H148">
            <v>2768</v>
          </cell>
          <cell r="I148">
            <v>4103</v>
          </cell>
          <cell r="J148">
            <v>5326</v>
          </cell>
          <cell r="K148">
            <v>6308</v>
          </cell>
          <cell r="L148">
            <v>7596</v>
          </cell>
          <cell r="M148">
            <v>8716</v>
          </cell>
          <cell r="N148">
            <v>9794</v>
          </cell>
          <cell r="O148">
            <v>10878</v>
          </cell>
          <cell r="P148">
            <v>11852</v>
          </cell>
          <cell r="Q148">
            <v>12768</v>
          </cell>
        </row>
        <row r="149">
          <cell r="D149" t="str">
            <v>Real</v>
          </cell>
          <cell r="E149">
            <v>5694</v>
          </cell>
          <cell r="F149">
            <v>437</v>
          </cell>
          <cell r="G149">
            <v>1160</v>
          </cell>
          <cell r="H149">
            <v>1852</v>
          </cell>
          <cell r="I149">
            <v>2384</v>
          </cell>
          <cell r="J149">
            <v>2943</v>
          </cell>
          <cell r="K149">
            <v>3341</v>
          </cell>
          <cell r="L149">
            <v>3813</v>
          </cell>
          <cell r="M149">
            <v>4230</v>
          </cell>
          <cell r="N149">
            <v>4718</v>
          </cell>
          <cell r="O149">
            <v>5122</v>
          </cell>
          <cell r="P149">
            <v>5409</v>
          </cell>
          <cell r="Q149">
            <v>5694</v>
          </cell>
        </row>
        <row r="150">
          <cell r="D150" t="str">
            <v>Cumplimiento</v>
          </cell>
          <cell r="E150">
            <v>0.44595864661654133</v>
          </cell>
          <cell r="F150">
            <v>0.55037783375314864</v>
          </cell>
          <cell r="G150">
            <v>0.60479666319082381</v>
          </cell>
          <cell r="H150">
            <v>0.66907514450867056</v>
          </cell>
          <cell r="I150">
            <v>0.58103826468437725</v>
          </cell>
          <cell r="J150">
            <v>0.5525722868944799</v>
          </cell>
          <cell r="K150">
            <v>0.52964489537095749</v>
          </cell>
          <cell r="L150">
            <v>0.50197472353870454</v>
          </cell>
          <cell r="M150">
            <v>0.48531436438733366</v>
          </cell>
          <cell r="N150">
            <v>0.4817235041862365</v>
          </cell>
          <cell r="O150">
            <v>0.47085861371575655</v>
          </cell>
          <cell r="P150">
            <v>0.45637867026662166</v>
          </cell>
          <cell r="Q150">
            <v>0.44595864661654133</v>
          </cell>
        </row>
        <row r="151">
          <cell r="C151" t="str">
            <v xml:space="preserve"> M $</v>
          </cell>
          <cell r="D151" t="str">
            <v>Previsto</v>
          </cell>
          <cell r="E151">
            <v>560000</v>
          </cell>
          <cell r="F151">
            <v>33060</v>
          </cell>
          <cell r="G151">
            <v>78676</v>
          </cell>
          <cell r="H151">
            <v>112953</v>
          </cell>
          <cell r="I151">
            <v>165754</v>
          </cell>
          <cell r="J151">
            <v>220666</v>
          </cell>
          <cell r="K151">
            <v>265292</v>
          </cell>
          <cell r="L151">
            <v>321688</v>
          </cell>
          <cell r="M151">
            <v>370962</v>
          </cell>
          <cell r="N151">
            <v>420402</v>
          </cell>
          <cell r="O151">
            <v>471167</v>
          </cell>
          <cell r="P151">
            <v>517156</v>
          </cell>
          <cell r="Q151">
            <v>560000</v>
          </cell>
          <cell r="Y151">
            <v>0</v>
          </cell>
        </row>
        <row r="152">
          <cell r="C152" t="str">
            <v>M $</v>
          </cell>
          <cell r="D152" t="str">
            <v>Real</v>
          </cell>
          <cell r="E152">
            <v>239683</v>
          </cell>
          <cell r="F152">
            <v>20787</v>
          </cell>
          <cell r="G152">
            <v>51389</v>
          </cell>
          <cell r="H152">
            <v>79422</v>
          </cell>
          <cell r="I152">
            <v>101164</v>
          </cell>
          <cell r="J152">
            <v>123698</v>
          </cell>
          <cell r="K152">
            <v>139888</v>
          </cell>
          <cell r="L152">
            <v>159599</v>
          </cell>
          <cell r="M152">
            <v>177307</v>
          </cell>
          <cell r="N152">
            <v>197458</v>
          </cell>
          <cell r="O152">
            <v>215859</v>
          </cell>
          <cell r="P152">
            <v>227762</v>
          </cell>
          <cell r="Q152">
            <v>239683</v>
          </cell>
          <cell r="V152">
            <v>239683</v>
          </cell>
          <cell r="Y152">
            <v>0</v>
          </cell>
        </row>
        <row r="153">
          <cell r="D153" t="str">
            <v>Cumplimiento</v>
          </cell>
          <cell r="E153">
            <v>0.42800535714285715</v>
          </cell>
          <cell r="F153">
            <v>0.62876588021778579</v>
          </cell>
          <cell r="G153">
            <v>0.65317250495703905</v>
          </cell>
          <cell r="H153">
            <v>0.70314201482032346</v>
          </cell>
          <cell r="I153">
            <v>0.61032614597536106</v>
          </cell>
          <cell r="J153">
            <v>0.56056664823760793</v>
          </cell>
          <cell r="K153">
            <v>0.52729822233614276</v>
          </cell>
          <cell r="L153">
            <v>0.49612979035587279</v>
          </cell>
          <cell r="M153">
            <v>0.477965398073118</v>
          </cell>
          <cell r="N153">
            <v>0.46968853621057938</v>
          </cell>
          <cell r="O153">
            <v>0.45813692385077903</v>
          </cell>
          <cell r="P153">
            <v>0.44041256410058088</v>
          </cell>
          <cell r="Q153">
            <v>0.42800535714285715</v>
          </cell>
        </row>
        <row r="154">
          <cell r="B154" t="str">
            <v xml:space="preserve"> TOTAL CREDITOS DESEMBOLSADOS </v>
          </cell>
        </row>
        <row r="156">
          <cell r="B156" t="str">
            <v xml:space="preserve">TOTAL DESEMBOLSADOS </v>
          </cell>
          <cell r="C156" t="str">
            <v>No.</v>
          </cell>
          <cell r="D156" t="str">
            <v>Previsto</v>
          </cell>
          <cell r="E156">
            <v>31920</v>
          </cell>
          <cell r="F156">
            <v>1984</v>
          </cell>
          <cell r="G156">
            <v>4793</v>
          </cell>
          <cell r="H156">
            <v>6919</v>
          </cell>
          <cell r="I156">
            <v>10256</v>
          </cell>
          <cell r="J156">
            <v>13313</v>
          </cell>
          <cell r="K156">
            <v>15768</v>
          </cell>
          <cell r="L156">
            <v>18988</v>
          </cell>
          <cell r="M156">
            <v>21788</v>
          </cell>
          <cell r="N156">
            <v>24483</v>
          </cell>
          <cell r="O156">
            <v>27193</v>
          </cell>
          <cell r="P156">
            <v>29629</v>
          </cell>
          <cell r="Q156">
            <v>31920</v>
          </cell>
        </row>
        <row r="157">
          <cell r="C157" t="str">
            <v>No.</v>
          </cell>
          <cell r="D157" t="str">
            <v>Real</v>
          </cell>
          <cell r="E157">
            <v>16677</v>
          </cell>
          <cell r="F157">
            <v>1191</v>
          </cell>
          <cell r="G157">
            <v>3168</v>
          </cell>
          <cell r="H157">
            <v>5095</v>
          </cell>
          <cell r="I157">
            <v>6601</v>
          </cell>
          <cell r="J157">
            <v>8133</v>
          </cell>
          <cell r="K157">
            <v>9302</v>
          </cell>
          <cell r="L157">
            <v>10730</v>
          </cell>
          <cell r="M157">
            <v>12015</v>
          </cell>
          <cell r="N157">
            <v>13539</v>
          </cell>
          <cell r="O157">
            <v>14795</v>
          </cell>
          <cell r="P157">
            <v>15713</v>
          </cell>
          <cell r="Q157">
            <v>16677</v>
          </cell>
        </row>
        <row r="158">
          <cell r="D158" t="str">
            <v>Cumplimiento</v>
          </cell>
          <cell r="E158">
            <v>0.52246240601503757</v>
          </cell>
          <cell r="F158">
            <v>0.60030241935483875</v>
          </cell>
          <cell r="G158">
            <v>0.66096390569580643</v>
          </cell>
          <cell r="H158">
            <v>0.73637808931926574</v>
          </cell>
          <cell r="I158">
            <v>0.64362324492979717</v>
          </cell>
          <cell r="J158">
            <v>0.61090663261473743</v>
          </cell>
          <cell r="K158">
            <v>0.58992897006595635</v>
          </cell>
          <cell r="L158">
            <v>0.56509374341689489</v>
          </cell>
          <cell r="M158">
            <v>0.55145033963649714</v>
          </cell>
          <cell r="N158">
            <v>0.55299595637789489</v>
          </cell>
          <cell r="O158">
            <v>0.54407384253300484</v>
          </cell>
          <cell r="P158">
            <v>0.53032501940666243</v>
          </cell>
          <cell r="Q158">
            <v>0.52246240601503757</v>
          </cell>
        </row>
        <row r="159">
          <cell r="C159" t="str">
            <v>M $</v>
          </cell>
          <cell r="D159" t="str">
            <v>Previsto</v>
          </cell>
          <cell r="E159">
            <v>1400000</v>
          </cell>
          <cell r="F159">
            <v>82649</v>
          </cell>
          <cell r="G159">
            <v>196689</v>
          </cell>
          <cell r="H159">
            <v>282382</v>
          </cell>
          <cell r="I159">
            <v>414384</v>
          </cell>
          <cell r="J159">
            <v>551663</v>
          </cell>
          <cell r="K159">
            <v>663229</v>
          </cell>
          <cell r="L159">
            <v>804219</v>
          </cell>
          <cell r="M159">
            <v>927405</v>
          </cell>
          <cell r="N159">
            <v>1051006</v>
          </cell>
          <cell r="O159">
            <v>1177918</v>
          </cell>
          <cell r="P159">
            <v>1292891</v>
          </cell>
          <cell r="Q159">
            <v>1400000</v>
          </cell>
        </row>
        <row r="160">
          <cell r="C160" t="str">
            <v>M $</v>
          </cell>
          <cell r="D160" t="str">
            <v>Real</v>
          </cell>
          <cell r="E160">
            <v>921612</v>
          </cell>
          <cell r="F160">
            <v>73225</v>
          </cell>
          <cell r="G160">
            <v>176001</v>
          </cell>
          <cell r="H160">
            <v>278801</v>
          </cell>
          <cell r="I160">
            <v>357952</v>
          </cell>
          <cell r="J160">
            <v>442187</v>
          </cell>
          <cell r="K160">
            <v>506337</v>
          </cell>
          <cell r="L160">
            <v>584286</v>
          </cell>
          <cell r="M160">
            <v>653761</v>
          </cell>
          <cell r="N160">
            <v>737877</v>
          </cell>
          <cell r="O160">
            <v>809645</v>
          </cell>
          <cell r="P160">
            <v>864383</v>
          </cell>
          <cell r="Q160">
            <v>921612</v>
          </cell>
        </row>
        <row r="161">
          <cell r="D161" t="str">
            <v>Cumplimiento</v>
          </cell>
          <cell r="E161">
            <v>0.65829428571428572</v>
          </cell>
          <cell r="F161">
            <v>0.88597563188907302</v>
          </cell>
          <cell r="G161">
            <v>0.89481872397541296</v>
          </cell>
          <cell r="H161">
            <v>0.98731859679441325</v>
          </cell>
          <cell r="I161">
            <v>0.8638171357967489</v>
          </cell>
          <cell r="J161">
            <v>0.80155275956516936</v>
          </cell>
          <cell r="K161">
            <v>0.76344218965093502</v>
          </cell>
          <cell r="L161">
            <v>0.72652598359402099</v>
          </cell>
          <cell r="M161">
            <v>0.70493581552827511</v>
          </cell>
          <cell r="N161">
            <v>0.70206735261263975</v>
          </cell>
          <cell r="O161">
            <v>0.68735260009610177</v>
          </cell>
          <cell r="P161">
            <v>0.66856602760789574</v>
          </cell>
          <cell r="Q161">
            <v>0.65829428571428572</v>
          </cell>
        </row>
        <row r="162">
          <cell r="B162" t="str">
            <v>CREDITOS DESEMBOLSADOS POR CREDITO CONSTRUCTOR</v>
          </cell>
          <cell r="F162">
            <v>8844435</v>
          </cell>
        </row>
        <row r="163">
          <cell r="B163" t="str">
            <v>CREDITOS DESEMBOLSADOS POR CREDITO CONSTRUCTOR</v>
          </cell>
          <cell r="Y163">
            <v>84</v>
          </cell>
        </row>
        <row r="164">
          <cell r="B164" t="str">
            <v>DESEMBOLSOS CREDITO CONSTRUCTOR</v>
          </cell>
          <cell r="C164" t="str">
            <v>No.</v>
          </cell>
          <cell r="D164" t="str">
            <v>Previsto</v>
          </cell>
          <cell r="E164">
            <v>50</v>
          </cell>
          <cell r="F164">
            <v>0</v>
          </cell>
          <cell r="G164">
            <v>0</v>
          </cell>
          <cell r="H164">
            <v>5</v>
          </cell>
          <cell r="I164">
            <v>10</v>
          </cell>
          <cell r="J164">
            <v>15</v>
          </cell>
          <cell r="K164">
            <v>20</v>
          </cell>
          <cell r="L164">
            <v>25</v>
          </cell>
          <cell r="M164">
            <v>30</v>
          </cell>
          <cell r="N164">
            <v>35</v>
          </cell>
          <cell r="O164">
            <v>40</v>
          </cell>
          <cell r="P164">
            <v>45</v>
          </cell>
          <cell r="Q164">
            <v>50</v>
          </cell>
          <cell r="Y164">
            <v>19320</v>
          </cell>
        </row>
        <row r="165">
          <cell r="D165" t="str">
            <v>Real</v>
          </cell>
          <cell r="E165">
            <v>3</v>
          </cell>
          <cell r="F165">
            <v>0</v>
          </cell>
          <cell r="G165">
            <v>0</v>
          </cell>
          <cell r="H165">
            <v>0</v>
          </cell>
          <cell r="I165">
            <v>0</v>
          </cell>
          <cell r="J165">
            <v>0</v>
          </cell>
          <cell r="K165">
            <v>0</v>
          </cell>
          <cell r="L165">
            <v>0</v>
          </cell>
          <cell r="M165">
            <v>0</v>
          </cell>
          <cell r="N165">
            <v>0</v>
          </cell>
          <cell r="O165">
            <v>0</v>
          </cell>
          <cell r="P165">
            <v>2</v>
          </cell>
          <cell r="Q165">
            <v>3</v>
          </cell>
        </row>
        <row r="166">
          <cell r="D166" t="str">
            <v>Cumplimiento</v>
          </cell>
          <cell r="E166">
            <v>0.06</v>
          </cell>
          <cell r="F166">
            <v>0</v>
          </cell>
          <cell r="G166">
            <v>0</v>
          </cell>
          <cell r="H166">
            <v>0</v>
          </cell>
          <cell r="I166">
            <v>0</v>
          </cell>
          <cell r="J166">
            <v>0</v>
          </cell>
          <cell r="K166">
            <v>0</v>
          </cell>
          <cell r="L166">
            <v>0</v>
          </cell>
          <cell r="M166">
            <v>0</v>
          </cell>
          <cell r="N166">
            <v>0</v>
          </cell>
          <cell r="O166">
            <v>0</v>
          </cell>
          <cell r="P166">
            <v>4.4444444444444446E-2</v>
          </cell>
          <cell r="Q166">
            <v>0.06</v>
          </cell>
        </row>
        <row r="167">
          <cell r="C167" t="str">
            <v xml:space="preserve"> M $</v>
          </cell>
          <cell r="D167" t="str">
            <v>Previsto</v>
          </cell>
          <cell r="E167">
            <v>150000</v>
          </cell>
          <cell r="F167">
            <v>0</v>
          </cell>
          <cell r="G167">
            <v>0</v>
          </cell>
          <cell r="H167">
            <v>15000</v>
          </cell>
          <cell r="I167">
            <v>30000</v>
          </cell>
          <cell r="J167">
            <v>45000</v>
          </cell>
          <cell r="K167">
            <v>60000</v>
          </cell>
          <cell r="L167">
            <v>75000</v>
          </cell>
          <cell r="M167">
            <v>90000</v>
          </cell>
          <cell r="N167">
            <v>105000</v>
          </cell>
          <cell r="O167">
            <v>120000</v>
          </cell>
          <cell r="P167">
            <v>135000</v>
          </cell>
          <cell r="Q167">
            <v>150000</v>
          </cell>
        </row>
        <row r="168">
          <cell r="C168" t="str">
            <v>M $</v>
          </cell>
          <cell r="D168" t="str">
            <v>Real</v>
          </cell>
          <cell r="E168">
            <v>2920</v>
          </cell>
          <cell r="F168">
            <v>0</v>
          </cell>
          <cell r="G168">
            <v>0</v>
          </cell>
          <cell r="H168">
            <v>0</v>
          </cell>
          <cell r="I168">
            <v>0</v>
          </cell>
          <cell r="J168">
            <v>0</v>
          </cell>
          <cell r="K168">
            <v>0</v>
          </cell>
          <cell r="L168">
            <v>0</v>
          </cell>
          <cell r="M168">
            <v>0</v>
          </cell>
          <cell r="N168">
            <v>0</v>
          </cell>
          <cell r="O168">
            <v>0</v>
          </cell>
          <cell r="P168">
            <v>2582</v>
          </cell>
          <cell r="Q168">
            <v>2920</v>
          </cell>
        </row>
        <row r="169">
          <cell r="D169" t="str">
            <v>Cumplimiento</v>
          </cell>
          <cell r="E169">
            <v>1.9466666666666667E-2</v>
          </cell>
          <cell r="F169">
            <v>0</v>
          </cell>
          <cell r="G169">
            <v>0</v>
          </cell>
          <cell r="H169">
            <v>0</v>
          </cell>
          <cell r="I169">
            <v>0</v>
          </cell>
          <cell r="J169">
            <v>0</v>
          </cell>
          <cell r="K169">
            <v>0</v>
          </cell>
          <cell r="L169">
            <v>0</v>
          </cell>
          <cell r="M169">
            <v>0</v>
          </cell>
          <cell r="N169">
            <v>0</v>
          </cell>
          <cell r="O169">
            <v>0</v>
          </cell>
          <cell r="P169">
            <v>1.9125925925925925E-2</v>
          </cell>
          <cell r="Q169">
            <v>1.9466666666666667E-2</v>
          </cell>
        </row>
        <row r="170">
          <cell r="B170" t="str">
            <v xml:space="preserve">APROBACIÓN CREDITOS EDUCATIVOS </v>
          </cell>
        </row>
        <row r="172">
          <cell r="B172" t="str">
            <v>CREDITOS EDUCATIVOS APROBADOS</v>
          </cell>
          <cell r="C172" t="str">
            <v>No.</v>
          </cell>
          <cell r="D172" t="str">
            <v>Previsto</v>
          </cell>
          <cell r="E172">
            <v>3308.9999999999991</v>
          </cell>
          <cell r="F172">
            <v>269.237597083531</v>
          </cell>
          <cell r="G172">
            <v>471.69028372166702</v>
          </cell>
          <cell r="H172">
            <v>653.33824694880286</v>
          </cell>
          <cell r="I172">
            <v>824.14677444919914</v>
          </cell>
          <cell r="J172">
            <v>1035.340941512125</v>
          </cell>
          <cell r="K172">
            <v>1416.8191472499598</v>
          </cell>
          <cell r="L172">
            <v>1866.8305595181482</v>
          </cell>
          <cell r="M172">
            <v>2073.4791567601833</v>
          </cell>
          <cell r="N172">
            <v>2248.4835948644786</v>
          </cell>
          <cell r="O172">
            <v>2412.4737676335385</v>
          </cell>
          <cell r="P172">
            <v>2716.8521160247255</v>
          </cell>
          <cell r="Q172">
            <v>3308.9999999999991</v>
          </cell>
        </row>
        <row r="173">
          <cell r="D173" t="str">
            <v>Real</v>
          </cell>
          <cell r="E173">
            <v>2800</v>
          </cell>
          <cell r="F173">
            <v>700</v>
          </cell>
          <cell r="G173">
            <v>700</v>
          </cell>
          <cell r="H173">
            <v>700</v>
          </cell>
          <cell r="I173">
            <v>700</v>
          </cell>
          <cell r="J173">
            <v>1400</v>
          </cell>
          <cell r="K173">
            <v>1400</v>
          </cell>
          <cell r="L173">
            <v>2100</v>
          </cell>
          <cell r="M173">
            <v>2100</v>
          </cell>
          <cell r="N173">
            <v>2100</v>
          </cell>
          <cell r="O173">
            <v>2100</v>
          </cell>
          <cell r="P173">
            <v>2800</v>
          </cell>
          <cell r="Q173">
            <v>2800</v>
          </cell>
        </row>
        <row r="174">
          <cell r="D174" t="str">
            <v>Cumplimiento</v>
          </cell>
          <cell r="E174">
            <v>0.84617709277727438</v>
          </cell>
          <cell r="F174">
            <v>2.5999340641226452</v>
          </cell>
          <cell r="G174">
            <v>1.4840246325978022</v>
          </cell>
          <cell r="H174">
            <v>1.0714205134463124</v>
          </cell>
          <cell r="I174">
            <v>0.84936327084193231</v>
          </cell>
          <cell r="J174">
            <v>1.3522115699928634</v>
          </cell>
          <cell r="K174">
            <v>0.98812893848688754</v>
          </cell>
          <cell r="L174">
            <v>1.1249012339620343</v>
          </cell>
          <cell r="M174">
            <v>1.0127905038993763</v>
          </cell>
          <cell r="N174">
            <v>0.93396278487260742</v>
          </cell>
          <cell r="O174">
            <v>0.87047578637920175</v>
          </cell>
          <cell r="P174">
            <v>1.0306044938864525</v>
          </cell>
          <cell r="Q174">
            <v>0</v>
          </cell>
        </row>
        <row r="175">
          <cell r="C175" t="str">
            <v>$MM</v>
          </cell>
          <cell r="D175" t="str">
            <v>Previsto</v>
          </cell>
          <cell r="E175">
            <v>9926.9999999999982</v>
          </cell>
          <cell r="F175">
            <v>807.71279125059436</v>
          </cell>
          <cell r="G175">
            <v>1415.0708511650023</v>
          </cell>
          <cell r="H175">
            <v>1960.0147408464099</v>
          </cell>
          <cell r="I175">
            <v>2472.4403233475987</v>
          </cell>
          <cell r="J175">
            <v>3106.0228245363764</v>
          </cell>
          <cell r="K175">
            <v>4250.4574417498807</v>
          </cell>
          <cell r="L175">
            <v>5600.4916785544456</v>
          </cell>
          <cell r="M175">
            <v>6220.4374702805508</v>
          </cell>
          <cell r="N175">
            <v>6745.4507845934368</v>
          </cell>
          <cell r="O175">
            <v>7237.4213029006169</v>
          </cell>
          <cell r="P175">
            <v>8150.5563480741785</v>
          </cell>
          <cell r="Q175">
            <v>9926.9999999999982</v>
          </cell>
        </row>
        <row r="176">
          <cell r="C176" t="str">
            <v>M $</v>
          </cell>
          <cell r="D176" t="str">
            <v>Real</v>
          </cell>
          <cell r="E176">
            <v>8000</v>
          </cell>
          <cell r="F176">
            <v>2000</v>
          </cell>
          <cell r="G176">
            <v>2000</v>
          </cell>
          <cell r="H176">
            <v>2000</v>
          </cell>
          <cell r="I176">
            <v>2000</v>
          </cell>
          <cell r="J176">
            <v>4000</v>
          </cell>
          <cell r="K176">
            <v>4000</v>
          </cell>
          <cell r="L176">
            <v>6000</v>
          </cell>
          <cell r="M176">
            <v>6000</v>
          </cell>
          <cell r="N176">
            <v>6000</v>
          </cell>
          <cell r="O176">
            <v>6000</v>
          </cell>
          <cell r="P176">
            <v>8000</v>
          </cell>
          <cell r="Q176">
            <v>8000</v>
          </cell>
        </row>
        <row r="177">
          <cell r="D177" t="str">
            <v>Cumplimiento</v>
          </cell>
          <cell r="E177">
            <v>0.80588294550216599</v>
          </cell>
          <cell r="F177">
            <v>2.4761276801168006</v>
          </cell>
          <cell r="G177">
            <v>1.4133567929502866</v>
          </cell>
          <cell r="H177">
            <v>1.0204004889964873</v>
          </cell>
          <cell r="I177">
            <v>0.80891740080183983</v>
          </cell>
          <cell r="J177">
            <v>1.2878205428503455</v>
          </cell>
          <cell r="K177">
            <v>0.94107517951132125</v>
          </cell>
          <cell r="L177">
            <v>1.0713345085352706</v>
          </cell>
          <cell r="M177">
            <v>0.96456238466607258</v>
          </cell>
          <cell r="N177">
            <v>0.88948836654534025</v>
          </cell>
          <cell r="O177">
            <v>0.82902455845638245</v>
          </cell>
          <cell r="P177">
            <v>0.98152808941566894</v>
          </cell>
          <cell r="Q177">
            <v>0</v>
          </cell>
        </row>
        <row r="178">
          <cell r="B178" t="str">
            <v>DESEMBOLSO CREDITOS EDUCATIVOS</v>
          </cell>
        </row>
        <row r="179">
          <cell r="B179" t="str">
            <v xml:space="preserve">DESEMBOLSOSCREDITOS EDUCATIVOS </v>
          </cell>
        </row>
        <row r="180">
          <cell r="B180" t="str">
            <v>CREDITOS DESEMBOLSADOS  - VIGENCIA</v>
          </cell>
          <cell r="C180" t="str">
            <v>No.</v>
          </cell>
          <cell r="D180" t="str">
            <v>Previsto</v>
          </cell>
          <cell r="E180">
            <v>6309</v>
          </cell>
          <cell r="F180">
            <v>513.33333333333326</v>
          </cell>
          <cell r="G180">
            <v>899.33333333333326</v>
          </cell>
          <cell r="H180">
            <v>1245.6666666666665</v>
          </cell>
          <cell r="I180">
            <v>1571.333333333333</v>
          </cell>
          <cell r="J180">
            <v>1973.9999999999995</v>
          </cell>
          <cell r="K180">
            <v>2701.333333333333</v>
          </cell>
          <cell r="L180">
            <v>3559.333333333333</v>
          </cell>
          <cell r="M180">
            <v>3953.333333333333</v>
          </cell>
          <cell r="N180">
            <v>4287</v>
          </cell>
          <cell r="O180">
            <v>4599.666666666667</v>
          </cell>
          <cell r="P180">
            <v>5180</v>
          </cell>
          <cell r="Q180">
            <v>6309</v>
          </cell>
        </row>
        <row r="181">
          <cell r="C181" t="str">
            <v>No.</v>
          </cell>
          <cell r="D181" t="str">
            <v>Real</v>
          </cell>
          <cell r="E181">
            <v>1922</v>
          </cell>
          <cell r="F181">
            <v>316</v>
          </cell>
          <cell r="G181">
            <v>403</v>
          </cell>
          <cell r="H181">
            <v>428</v>
          </cell>
          <cell r="I181">
            <v>439</v>
          </cell>
          <cell r="J181">
            <v>498</v>
          </cell>
          <cell r="K181">
            <v>803</v>
          </cell>
          <cell r="L181">
            <v>1270</v>
          </cell>
          <cell r="M181">
            <v>1360</v>
          </cell>
          <cell r="N181">
            <v>1391</v>
          </cell>
          <cell r="O181">
            <v>1403</v>
          </cell>
          <cell r="P181">
            <v>1455</v>
          </cell>
          <cell r="Q181">
            <v>1922</v>
          </cell>
        </row>
        <row r="182">
          <cell r="D182" t="str">
            <v>Cumplimiento</v>
          </cell>
          <cell r="E182">
            <v>0.30464415913773973</v>
          </cell>
          <cell r="F182">
            <v>0.61558441558441568</v>
          </cell>
          <cell r="G182">
            <v>0.44810971089696072</v>
          </cell>
          <cell r="H182">
            <v>0.34359111586834362</v>
          </cell>
          <cell r="I182">
            <v>0.27938056851930426</v>
          </cell>
          <cell r="J182">
            <v>0.25227963525835873</v>
          </cell>
          <cell r="K182">
            <v>0.2972606120434354</v>
          </cell>
          <cell r="L182">
            <v>0.35680839108447276</v>
          </cell>
          <cell r="M182">
            <v>0.34401349072512649</v>
          </cell>
          <cell r="N182">
            <v>0.32446932586890598</v>
          </cell>
          <cell r="O182">
            <v>0.30502210305094568</v>
          </cell>
          <cell r="P182">
            <v>0.28088803088803088</v>
          </cell>
          <cell r="Q182">
            <v>0.30464415913773973</v>
          </cell>
        </row>
        <row r="183">
          <cell r="C183" t="str">
            <v>M $</v>
          </cell>
          <cell r="D183" t="str">
            <v>Previsto</v>
          </cell>
          <cell r="E183">
            <v>18927</v>
          </cell>
          <cell r="F183">
            <v>1539.6381650359992</v>
          </cell>
          <cell r="G183">
            <v>2698</v>
          </cell>
          <cell r="H183">
            <v>3737</v>
          </cell>
          <cell r="I183">
            <v>4714</v>
          </cell>
          <cell r="J183">
            <v>5922</v>
          </cell>
          <cell r="K183">
            <v>8104</v>
          </cell>
          <cell r="L183">
            <v>10678</v>
          </cell>
          <cell r="M183">
            <v>11860</v>
          </cell>
          <cell r="N183">
            <v>12861</v>
          </cell>
          <cell r="O183">
            <v>13799</v>
          </cell>
          <cell r="P183">
            <v>15540</v>
          </cell>
          <cell r="Q183">
            <v>18927</v>
          </cell>
        </row>
        <row r="184">
          <cell r="C184" t="str">
            <v>M $</v>
          </cell>
          <cell r="D184" t="str">
            <v>Real</v>
          </cell>
          <cell r="E184">
            <v>7042.5376820000001</v>
          </cell>
          <cell r="F184">
            <v>951.33315700000003</v>
          </cell>
          <cell r="G184">
            <v>1197.700186</v>
          </cell>
          <cell r="H184">
            <v>1280.3575920000001</v>
          </cell>
          <cell r="I184">
            <v>1323.3838540000002</v>
          </cell>
          <cell r="J184">
            <v>1591.9913280000001</v>
          </cell>
          <cell r="K184">
            <v>2939.3151420000004</v>
          </cell>
          <cell r="L184">
            <v>4454.2163990000008</v>
          </cell>
          <cell r="M184">
            <v>4717.5423520000004</v>
          </cell>
          <cell r="N184">
            <v>4829.6452660000004</v>
          </cell>
          <cell r="O184">
            <v>4871.0876120000003</v>
          </cell>
          <cell r="P184">
            <v>5094.8558700000003</v>
          </cell>
          <cell r="Q184">
            <v>7042.5376820000001</v>
          </cell>
        </row>
        <row r="185">
          <cell r="D185" t="str">
            <v>Cumplimiento</v>
          </cell>
          <cell r="E185">
            <v>0.37208948496856342</v>
          </cell>
          <cell r="F185">
            <v>0.61789398223819447</v>
          </cell>
          <cell r="G185">
            <v>0.44392149221645666</v>
          </cell>
          <cell r="H185">
            <v>0.34261642815092319</v>
          </cell>
          <cell r="I185">
            <v>0.28073480144251173</v>
          </cell>
          <cell r="J185">
            <v>0.26882663424518743</v>
          </cell>
          <cell r="K185">
            <v>0.3626993018262587</v>
          </cell>
          <cell r="L185">
            <v>0.41713957660610607</v>
          </cell>
          <cell r="M185">
            <v>0.3977691696458685</v>
          </cell>
          <cell r="N185">
            <v>0.37552641831894878</v>
          </cell>
          <cell r="O185">
            <v>0.35300294311181973</v>
          </cell>
          <cell r="P185">
            <v>0.32785430308880309</v>
          </cell>
          <cell r="Q185">
            <v>0.37208948496856342</v>
          </cell>
        </row>
        <row r="186">
          <cell r="B186" t="str">
            <v>CREDITOS DESEMBOLSADOS  -  CXP</v>
          </cell>
          <cell r="C186" t="str">
            <v>No.</v>
          </cell>
          <cell r="D186" t="str">
            <v>Previsto</v>
          </cell>
          <cell r="E186">
            <v>0</v>
          </cell>
          <cell r="F186">
            <v>0</v>
          </cell>
          <cell r="G186">
            <v>0</v>
          </cell>
          <cell r="H186">
            <v>0</v>
          </cell>
          <cell r="I186">
            <v>0</v>
          </cell>
          <cell r="J186">
            <v>0</v>
          </cell>
          <cell r="K186">
            <v>0</v>
          </cell>
          <cell r="L186">
            <v>0</v>
          </cell>
          <cell r="M186">
            <v>0</v>
          </cell>
          <cell r="N186">
            <v>0</v>
          </cell>
          <cell r="O186">
            <v>0</v>
          </cell>
          <cell r="P186">
            <v>0</v>
          </cell>
          <cell r="Q186">
            <v>0</v>
          </cell>
        </row>
        <row r="187">
          <cell r="C187" t="str">
            <v>No.</v>
          </cell>
          <cell r="D187" t="str">
            <v>Real</v>
          </cell>
          <cell r="E187">
            <v>0</v>
          </cell>
          <cell r="F187">
            <v>0</v>
          </cell>
          <cell r="G187">
            <v>0</v>
          </cell>
          <cell r="H187">
            <v>0</v>
          </cell>
          <cell r="I187">
            <v>0</v>
          </cell>
          <cell r="J187">
            <v>0</v>
          </cell>
          <cell r="K187">
            <v>0</v>
          </cell>
          <cell r="L187">
            <v>0</v>
          </cell>
          <cell r="M187">
            <v>0</v>
          </cell>
          <cell r="N187">
            <v>0</v>
          </cell>
          <cell r="O187">
            <v>0</v>
          </cell>
          <cell r="P187">
            <v>0</v>
          </cell>
          <cell r="Q187">
            <v>0</v>
          </cell>
        </row>
        <row r="188">
          <cell r="D188" t="str">
            <v>Cumplimiento</v>
          </cell>
          <cell r="E188">
            <v>0</v>
          </cell>
          <cell r="F188">
            <v>0</v>
          </cell>
          <cell r="G188">
            <v>0</v>
          </cell>
          <cell r="H188">
            <v>0</v>
          </cell>
          <cell r="I188">
            <v>0</v>
          </cell>
          <cell r="J188">
            <v>0</v>
          </cell>
          <cell r="K188">
            <v>0</v>
          </cell>
          <cell r="L188">
            <v>0</v>
          </cell>
          <cell r="M188">
            <v>0</v>
          </cell>
          <cell r="N188">
            <v>0</v>
          </cell>
          <cell r="O188">
            <v>0</v>
          </cell>
          <cell r="P188">
            <v>0</v>
          </cell>
          <cell r="Q188">
            <v>0</v>
          </cell>
        </row>
        <row r="189">
          <cell r="C189" t="str">
            <v>M $</v>
          </cell>
          <cell r="D189" t="str">
            <v>Previsto</v>
          </cell>
          <cell r="E189">
            <v>0</v>
          </cell>
          <cell r="F189">
            <v>0</v>
          </cell>
          <cell r="G189">
            <v>0</v>
          </cell>
          <cell r="H189">
            <v>0</v>
          </cell>
          <cell r="I189">
            <v>0</v>
          </cell>
          <cell r="J189">
            <v>0</v>
          </cell>
          <cell r="K189">
            <v>0</v>
          </cell>
          <cell r="L189">
            <v>0</v>
          </cell>
          <cell r="M189">
            <v>0</v>
          </cell>
          <cell r="N189">
            <v>0</v>
          </cell>
          <cell r="O189">
            <v>0</v>
          </cell>
          <cell r="P189">
            <v>0</v>
          </cell>
          <cell r="Q189">
            <v>0</v>
          </cell>
        </row>
        <row r="190">
          <cell r="C190" t="str">
            <v>M $</v>
          </cell>
          <cell r="D190" t="str">
            <v>Real</v>
          </cell>
          <cell r="E190">
            <v>0</v>
          </cell>
          <cell r="F190">
            <v>0</v>
          </cell>
          <cell r="G190">
            <v>0</v>
          </cell>
          <cell r="H190">
            <v>0</v>
          </cell>
          <cell r="I190">
            <v>0</v>
          </cell>
          <cell r="J190">
            <v>0</v>
          </cell>
          <cell r="K190">
            <v>0</v>
          </cell>
          <cell r="L190">
            <v>0</v>
          </cell>
          <cell r="M190">
            <v>0</v>
          </cell>
          <cell r="N190">
            <v>0</v>
          </cell>
          <cell r="O190">
            <v>0</v>
          </cell>
          <cell r="P190">
            <v>0</v>
          </cell>
          <cell r="Q190">
            <v>0</v>
          </cell>
        </row>
        <row r="191">
          <cell r="D191" t="str">
            <v>Cumplimiento</v>
          </cell>
          <cell r="E191">
            <v>0</v>
          </cell>
          <cell r="F191">
            <v>0</v>
          </cell>
          <cell r="G191">
            <v>0</v>
          </cell>
          <cell r="H191">
            <v>0</v>
          </cell>
          <cell r="I191">
            <v>0</v>
          </cell>
          <cell r="J191">
            <v>0</v>
          </cell>
          <cell r="K191">
            <v>0</v>
          </cell>
          <cell r="L191">
            <v>0</v>
          </cell>
          <cell r="M191">
            <v>0</v>
          </cell>
          <cell r="N191">
            <v>0</v>
          </cell>
          <cell r="O191">
            <v>0</v>
          </cell>
          <cell r="P191">
            <v>0</v>
          </cell>
          <cell r="Q191">
            <v>0</v>
          </cell>
        </row>
        <row r="192">
          <cell r="B192" t="str">
            <v>CREDITOS DESEMBOLSADOS  - VIGENCIA - CXP</v>
          </cell>
          <cell r="C192" t="str">
            <v>No.</v>
          </cell>
          <cell r="D192" t="str">
            <v>Previsto</v>
          </cell>
          <cell r="E192">
            <v>6309</v>
          </cell>
          <cell r="F192">
            <v>513.33333333333326</v>
          </cell>
          <cell r="G192">
            <v>899.33333333333326</v>
          </cell>
          <cell r="H192">
            <v>1245.6666666666665</v>
          </cell>
          <cell r="I192">
            <v>1571.333333333333</v>
          </cell>
          <cell r="J192">
            <v>1973.9999999999995</v>
          </cell>
          <cell r="K192">
            <v>2701.333333333333</v>
          </cell>
          <cell r="L192">
            <v>3559.333333333333</v>
          </cell>
          <cell r="M192">
            <v>3953.333333333333</v>
          </cell>
          <cell r="N192">
            <v>4287</v>
          </cell>
          <cell r="O192">
            <v>4599.666666666667</v>
          </cell>
          <cell r="P192">
            <v>5180</v>
          </cell>
          <cell r="Q192">
            <v>6309</v>
          </cell>
        </row>
        <row r="193">
          <cell r="C193" t="str">
            <v>No.</v>
          </cell>
          <cell r="D193" t="str">
            <v>Real</v>
          </cell>
          <cell r="E193">
            <v>1922</v>
          </cell>
          <cell r="F193">
            <v>316</v>
          </cell>
          <cell r="G193">
            <v>403</v>
          </cell>
          <cell r="H193">
            <v>428</v>
          </cell>
          <cell r="I193">
            <v>439</v>
          </cell>
          <cell r="J193">
            <v>498</v>
          </cell>
          <cell r="K193">
            <v>803</v>
          </cell>
          <cell r="L193">
            <v>1270</v>
          </cell>
          <cell r="M193">
            <v>1360</v>
          </cell>
          <cell r="N193">
            <v>1391</v>
          </cell>
          <cell r="O193">
            <v>1403</v>
          </cell>
          <cell r="P193">
            <v>1455</v>
          </cell>
          <cell r="Q193">
            <v>1922</v>
          </cell>
        </row>
        <row r="194">
          <cell r="D194" t="str">
            <v>Cumplimiento</v>
          </cell>
          <cell r="E194">
            <v>0.30464415913773973</v>
          </cell>
          <cell r="F194">
            <v>0.61558441558441568</v>
          </cell>
          <cell r="G194">
            <v>0.44810971089696072</v>
          </cell>
          <cell r="H194">
            <v>0.34359111586834362</v>
          </cell>
          <cell r="I194">
            <v>0.27938056851930426</v>
          </cell>
          <cell r="J194">
            <v>0.25227963525835873</v>
          </cell>
          <cell r="K194">
            <v>0.2972606120434354</v>
          </cell>
          <cell r="L194">
            <v>0.35680839108447276</v>
          </cell>
          <cell r="M194">
            <v>0.34401349072512649</v>
          </cell>
          <cell r="N194">
            <v>0.32446932586890598</v>
          </cell>
          <cell r="O194">
            <v>0.30502210305094568</v>
          </cell>
          <cell r="P194">
            <v>0.28088803088803088</v>
          </cell>
          <cell r="Q194">
            <v>0.30464415913773973</v>
          </cell>
        </row>
        <row r="195">
          <cell r="C195" t="str">
            <v>M $</v>
          </cell>
          <cell r="D195" t="str">
            <v>Previsto</v>
          </cell>
          <cell r="E195">
            <v>18927</v>
          </cell>
          <cell r="F195">
            <v>1539.6381650359992</v>
          </cell>
          <cell r="G195">
            <v>2698</v>
          </cell>
          <cell r="H195">
            <v>3737</v>
          </cell>
          <cell r="I195">
            <v>4714</v>
          </cell>
          <cell r="J195">
            <v>5922</v>
          </cell>
          <cell r="K195">
            <v>8104</v>
          </cell>
          <cell r="L195">
            <v>10678</v>
          </cell>
          <cell r="M195">
            <v>11860</v>
          </cell>
          <cell r="N195">
            <v>12861</v>
          </cell>
          <cell r="O195">
            <v>13799</v>
          </cell>
          <cell r="P195">
            <v>15540</v>
          </cell>
          <cell r="Q195">
            <v>18927</v>
          </cell>
        </row>
        <row r="196">
          <cell r="C196" t="str">
            <v>M $</v>
          </cell>
          <cell r="D196" t="str">
            <v>Real</v>
          </cell>
          <cell r="E196">
            <v>7042.5376820000001</v>
          </cell>
          <cell r="F196">
            <v>951.33315700000003</v>
          </cell>
          <cell r="G196">
            <v>1197.700186</v>
          </cell>
          <cell r="H196">
            <v>1280.3575920000001</v>
          </cell>
          <cell r="I196">
            <v>1323.3838540000002</v>
          </cell>
          <cell r="J196">
            <v>1591.9913280000001</v>
          </cell>
          <cell r="K196">
            <v>2939.3151420000004</v>
          </cell>
          <cell r="L196">
            <v>4454.2163990000008</v>
          </cell>
          <cell r="M196">
            <v>4717.5423520000004</v>
          </cell>
          <cell r="N196">
            <v>4829.6452660000004</v>
          </cell>
          <cell r="O196">
            <v>4871.0876120000003</v>
          </cell>
          <cell r="P196">
            <v>5094.8558700000003</v>
          </cell>
          <cell r="Q196">
            <v>7042.5376820000001</v>
          </cell>
        </row>
        <row r="197">
          <cell r="D197" t="str">
            <v>Cumplimiento</v>
          </cell>
          <cell r="E197">
            <v>0.37208948496856342</v>
          </cell>
          <cell r="F197">
            <v>0.61789398223819447</v>
          </cell>
          <cell r="G197">
            <v>0.44392149221645666</v>
          </cell>
          <cell r="H197">
            <v>0.34261642815092319</v>
          </cell>
          <cell r="I197">
            <v>0.28073480144251173</v>
          </cell>
          <cell r="J197">
            <v>0.26882663424518743</v>
          </cell>
          <cell r="K197">
            <v>0.3626993018262587</v>
          </cell>
          <cell r="L197">
            <v>0.41713957660610607</v>
          </cell>
          <cell r="M197">
            <v>0.3977691696458685</v>
          </cell>
          <cell r="N197">
            <v>0.37552641831894878</v>
          </cell>
          <cell r="O197">
            <v>0.35300294311181973</v>
          </cell>
          <cell r="P197">
            <v>0.32785430308880309</v>
          </cell>
          <cell r="Q197">
            <v>0.37208948496856342</v>
          </cell>
        </row>
        <row r="198">
          <cell r="B198" t="str">
            <v>RETIRO AHORRO VOLUNTARIO</v>
          </cell>
        </row>
        <row r="199">
          <cell r="B199" t="str">
            <v>RETIRO AHORRO VOLUNTARIO</v>
          </cell>
        </row>
        <row r="200">
          <cell r="B200" t="str">
            <v>RETIRO AHORRO VOLUNTARIO</v>
          </cell>
          <cell r="C200" t="str">
            <v>No.</v>
          </cell>
          <cell r="D200" t="str">
            <v>Previsto</v>
          </cell>
          <cell r="E200">
            <v>189498.3331547651</v>
          </cell>
          <cell r="F200">
            <v>16062.000021945199</v>
          </cell>
          <cell r="G200">
            <v>32426.797236056431</v>
          </cell>
          <cell r="H200">
            <v>46998.781771702983</v>
          </cell>
          <cell r="I200">
            <v>62863.765399372038</v>
          </cell>
          <cell r="J200">
            <v>79546.773655648227</v>
          </cell>
          <cell r="K200">
            <v>93853.952794437588</v>
          </cell>
          <cell r="L200">
            <v>111239.75473237335</v>
          </cell>
          <cell r="M200">
            <v>127714.35865237023</v>
          </cell>
          <cell r="N200">
            <v>142116.74147461966</v>
          </cell>
          <cell r="O200">
            <v>158309.98444259947</v>
          </cell>
          <cell r="P200">
            <v>173898.12296544955</v>
          </cell>
          <cell r="Q200">
            <v>189498.3331547651</v>
          </cell>
        </row>
        <row r="201">
          <cell r="D201" t="str">
            <v>Real</v>
          </cell>
          <cell r="E201">
            <v>180290.92791303631</v>
          </cell>
          <cell r="F201">
            <v>15974.008311345286</v>
          </cell>
          <cell r="G201">
            <v>30802.165740312401</v>
          </cell>
          <cell r="H201">
            <v>44524.973593236587</v>
          </cell>
          <cell r="I201">
            <v>57368.35143471889</v>
          </cell>
          <cell r="J201">
            <v>74663.529067024894</v>
          </cell>
          <cell r="K201">
            <v>86672.444243946564</v>
          </cell>
          <cell r="L201">
            <v>104378.85807273898</v>
          </cell>
          <cell r="M201">
            <v>118138.61669860173</v>
          </cell>
          <cell r="N201">
            <v>136084.69722901782</v>
          </cell>
          <cell r="O201">
            <v>153358.81930858165</v>
          </cell>
          <cell r="P201">
            <v>166844.7165415184</v>
          </cell>
          <cell r="Q201">
            <v>180290.92791303631</v>
          </cell>
        </row>
        <row r="202">
          <cell r="D202" t="str">
            <v>Cumplimiento</v>
          </cell>
          <cell r="E202">
            <v>0.95141168215865513</v>
          </cell>
          <cell r="F202">
            <v>1.0055084302502471</v>
          </cell>
          <cell r="G202">
            <v>1.0527440670711601</v>
          </cell>
          <cell r="H202">
            <v>1.0555600145003157</v>
          </cell>
          <cell r="I202">
            <v>1.0957917358128468</v>
          </cell>
          <cell r="J202">
            <v>1.0654033455107603</v>
          </cell>
          <cell r="K202">
            <v>1.0828580365205589</v>
          </cell>
          <cell r="L202">
            <v>1.0657307120073414</v>
          </cell>
          <cell r="M202">
            <v>1.0810551386275189</v>
          </cell>
          <cell r="N202">
            <v>1.044325661653569</v>
          </cell>
          <cell r="O202">
            <v>1.0322848412392593</v>
          </cell>
          <cell r="P202">
            <v>1.0422752758980891</v>
          </cell>
          <cell r="Q202">
            <v>1.0510697090991179</v>
          </cell>
        </row>
        <row r="203">
          <cell r="C203" t="str">
            <v>M $</v>
          </cell>
          <cell r="D203" t="str">
            <v>Previsto</v>
          </cell>
          <cell r="E203">
            <v>342506</v>
          </cell>
          <cell r="F203">
            <v>25405</v>
          </cell>
          <cell r="G203">
            <v>50340</v>
          </cell>
          <cell r="H203">
            <v>74832</v>
          </cell>
          <cell r="I203">
            <v>103058</v>
          </cell>
          <cell r="J203">
            <v>130644</v>
          </cell>
          <cell r="K203">
            <v>157038</v>
          </cell>
          <cell r="L203">
            <v>186939</v>
          </cell>
          <cell r="M203">
            <v>216607</v>
          </cell>
          <cell r="N203">
            <v>246981</v>
          </cell>
          <cell r="O203">
            <v>278077</v>
          </cell>
          <cell r="P203">
            <v>309913</v>
          </cell>
          <cell r="Q203">
            <v>342506</v>
          </cell>
        </row>
        <row r="204">
          <cell r="C204" t="str">
            <v>M $</v>
          </cell>
          <cell r="D204" t="str">
            <v>Real</v>
          </cell>
          <cell r="E204">
            <v>292080.64126199996</v>
          </cell>
          <cell r="F204">
            <v>25878.720827000001</v>
          </cell>
          <cell r="G204">
            <v>49901.103876000001</v>
          </cell>
          <cell r="H204">
            <v>72132.763361000005</v>
          </cell>
          <cell r="I204">
            <v>92939.700678000008</v>
          </cell>
          <cell r="J204">
            <v>120958.78423400001</v>
          </cell>
          <cell r="K204">
            <v>140413.848814</v>
          </cell>
          <cell r="L204">
            <v>169099.15630800001</v>
          </cell>
          <cell r="M204">
            <v>191390.67795899999</v>
          </cell>
          <cell r="N204">
            <v>220464.257923</v>
          </cell>
          <cell r="O204">
            <v>248449.23039300001</v>
          </cell>
          <cell r="P204">
            <v>270297.08240299998</v>
          </cell>
          <cell r="Q204">
            <v>292080.64126199996</v>
          </cell>
        </row>
        <row r="205">
          <cell r="D205" t="str">
            <v>Cumplimiento</v>
          </cell>
          <cell r="E205">
            <v>0.85277525433715018</v>
          </cell>
          <cell r="F205">
            <v>0.98169458103563778</v>
          </cell>
          <cell r="G205">
            <v>1.0087953189390484</v>
          </cell>
          <cell r="H205">
            <v>1.0374203969629061</v>
          </cell>
          <cell r="I205">
            <v>1.1088695062302381</v>
          </cell>
          <cell r="J205">
            <v>1.0800703795704785</v>
          </cell>
          <cell r="K205">
            <v>1.118393957052066</v>
          </cell>
          <cell r="L205">
            <v>1.1054993063330618</v>
          </cell>
          <cell r="M205">
            <v>1.1317531360978923</v>
          </cell>
          <cell r="N205">
            <v>1.1202768300259416</v>
          </cell>
          <cell r="O205">
            <v>1.1192508004960788</v>
          </cell>
          <cell r="P205">
            <v>1.1465643552080025</v>
          </cell>
          <cell r="Q205">
            <v>1.1726419064273688</v>
          </cell>
        </row>
        <row r="206">
          <cell r="B206" t="str">
            <v>CREDITOS HIPOTECARIOS APROBADOS VIS</v>
          </cell>
          <cell r="C206" t="str">
            <v>No.</v>
          </cell>
          <cell r="D206" t="str">
            <v>Previsto</v>
          </cell>
          <cell r="E206">
            <v>0</v>
          </cell>
        </row>
        <row r="207">
          <cell r="D207" t="str">
            <v>Real</v>
          </cell>
          <cell r="E207">
            <v>0</v>
          </cell>
        </row>
        <row r="208">
          <cell r="D208" t="str">
            <v>Cumplimiento</v>
          </cell>
          <cell r="E208" t="e">
            <v>#DIV/0!</v>
          </cell>
          <cell r="F208" t="e">
            <v>#DIV/0!</v>
          </cell>
          <cell r="G208" t="e">
            <v>#DIV/0!</v>
          </cell>
          <cell r="H208" t="e">
            <v>#DIV/0!</v>
          </cell>
          <cell r="I208" t="e">
            <v>#DIV/0!</v>
          </cell>
          <cell r="J208" t="e">
            <v>#DIV/0!</v>
          </cell>
          <cell r="K208" t="e">
            <v>#DIV/0!</v>
          </cell>
          <cell r="L208" t="e">
            <v>#DIV/0!</v>
          </cell>
          <cell r="M208" t="e">
            <v>#DIV/0!</v>
          </cell>
          <cell r="N208" t="e">
            <v>#DIV/0!</v>
          </cell>
          <cell r="O208" t="e">
            <v>#DIV/0!</v>
          </cell>
          <cell r="P208" t="e">
            <v>#DIV/0!</v>
          </cell>
          <cell r="Q208" t="e">
            <v>#DIV/0!</v>
          </cell>
        </row>
        <row r="209">
          <cell r="C209" t="str">
            <v>M $</v>
          </cell>
          <cell r="D209" t="str">
            <v>Previsto</v>
          </cell>
          <cell r="E209">
            <v>0</v>
          </cell>
        </row>
        <row r="210">
          <cell r="C210" t="str">
            <v>M $</v>
          </cell>
          <cell r="D210" t="str">
            <v>Real</v>
          </cell>
          <cell r="E210">
            <v>0</v>
          </cell>
        </row>
        <row r="211">
          <cell r="D211" t="str">
            <v>Cumplimiento</v>
          </cell>
          <cell r="E211" t="e">
            <v>#DIV/0!</v>
          </cell>
          <cell r="F211" t="e">
            <v>#DIV/0!</v>
          </cell>
          <cell r="G211" t="e">
            <v>#DIV/0!</v>
          </cell>
          <cell r="H211" t="e">
            <v>#DIV/0!</v>
          </cell>
          <cell r="I211" t="e">
            <v>#DIV/0!</v>
          </cell>
          <cell r="J211" t="e">
            <v>#DIV/0!</v>
          </cell>
          <cell r="K211" t="e">
            <v>#DIV/0!</v>
          </cell>
          <cell r="L211" t="e">
            <v>#DIV/0!</v>
          </cell>
          <cell r="M211" t="e">
            <v>#DIV/0!</v>
          </cell>
          <cell r="N211" t="e">
            <v>#DIV/0!</v>
          </cell>
          <cell r="O211" t="e">
            <v>#DIV/0!</v>
          </cell>
          <cell r="P211" t="e">
            <v>#DIV/0!</v>
          </cell>
          <cell r="Q211" t="e">
            <v>#DIV/0!</v>
          </cell>
        </row>
        <row r="212">
          <cell r="B212" t="str">
            <v>CREDITOS HIPOTECARIOS APROBADOS NO VIS</v>
          </cell>
          <cell r="C212" t="str">
            <v>No.</v>
          </cell>
          <cell r="D212" t="str">
            <v>Previsto</v>
          </cell>
          <cell r="E212">
            <v>0</v>
          </cell>
        </row>
        <row r="213">
          <cell r="D213" t="str">
            <v>Real</v>
          </cell>
          <cell r="E213">
            <v>0</v>
          </cell>
        </row>
        <row r="214">
          <cell r="D214" t="str">
            <v>Cumplimiento</v>
          </cell>
          <cell r="E214" t="e">
            <v>#DIV/0!</v>
          </cell>
          <cell r="F214" t="e">
            <v>#DIV/0!</v>
          </cell>
          <cell r="G214" t="e">
            <v>#DIV/0!</v>
          </cell>
          <cell r="H214" t="e">
            <v>#DIV/0!</v>
          </cell>
          <cell r="I214" t="e">
            <v>#DIV/0!</v>
          </cell>
          <cell r="J214" t="e">
            <v>#DIV/0!</v>
          </cell>
          <cell r="K214" t="e">
            <v>#DIV/0!</v>
          </cell>
          <cell r="L214" t="e">
            <v>#DIV/0!</v>
          </cell>
          <cell r="M214" t="e">
            <v>#DIV/0!</v>
          </cell>
          <cell r="N214" t="e">
            <v>#DIV/0!</v>
          </cell>
          <cell r="O214" t="e">
            <v>#DIV/0!</v>
          </cell>
          <cell r="P214" t="e">
            <v>#DIV/0!</v>
          </cell>
          <cell r="Q214" t="e">
            <v>#DIV/0!</v>
          </cell>
        </row>
        <row r="215">
          <cell r="C215" t="str">
            <v>M $</v>
          </cell>
          <cell r="D215" t="str">
            <v>Previsto</v>
          </cell>
        </row>
        <row r="216">
          <cell r="C216" t="str">
            <v>M $</v>
          </cell>
          <cell r="D216" t="str">
            <v>Real</v>
          </cell>
        </row>
        <row r="217">
          <cell r="D217" t="str">
            <v>Cumplimiento</v>
          </cell>
          <cell r="E217" t="e">
            <v>#DIV/0!</v>
          </cell>
          <cell r="F217" t="e">
            <v>#DIV/0!</v>
          </cell>
          <cell r="G217" t="e">
            <v>#DIV/0!</v>
          </cell>
          <cell r="H217" t="e">
            <v>#DIV/0!</v>
          </cell>
          <cell r="I217" t="e">
            <v>#DIV/0!</v>
          </cell>
          <cell r="J217" t="e">
            <v>#DIV/0!</v>
          </cell>
          <cell r="K217" t="e">
            <v>#DIV/0!</v>
          </cell>
          <cell r="L217" t="e">
            <v>#DIV/0!</v>
          </cell>
          <cell r="M217" t="e">
            <v>#DIV/0!</v>
          </cell>
          <cell r="N217" t="e">
            <v>#DIV/0!</v>
          </cell>
          <cell r="O217" t="e">
            <v>#DIV/0!</v>
          </cell>
          <cell r="P217" t="e">
            <v>#DIV/0!</v>
          </cell>
          <cell r="Q217" t="e">
            <v>#DIV/0!</v>
          </cell>
        </row>
        <row r="218">
          <cell r="B218" t="str">
            <v>CREDITO EDUCATIVO</v>
          </cell>
        </row>
        <row r="220">
          <cell r="B220" t="str">
            <v>SOLICITUDES RECIBIDAS</v>
          </cell>
          <cell r="C220" t="str">
            <v>No.</v>
          </cell>
          <cell r="D220" t="str">
            <v>Previsto</v>
          </cell>
          <cell r="E220">
            <v>0</v>
          </cell>
        </row>
        <row r="221">
          <cell r="D221" t="str">
            <v>Real</v>
          </cell>
          <cell r="E221">
            <v>0</v>
          </cell>
        </row>
        <row r="222">
          <cell r="D222" t="str">
            <v>Cumplimiento</v>
          </cell>
          <cell r="E222" t="e">
            <v>#DIV/0!</v>
          </cell>
        </row>
        <row r="223">
          <cell r="B223" t="str">
            <v>CREDITOS APROBADOS</v>
          </cell>
          <cell r="C223" t="str">
            <v>No.</v>
          </cell>
          <cell r="D223" t="str">
            <v>Previsto</v>
          </cell>
          <cell r="E223">
            <v>0</v>
          </cell>
        </row>
        <row r="224">
          <cell r="C224" t="str">
            <v>No.</v>
          </cell>
          <cell r="D224" t="str">
            <v>Real</v>
          </cell>
          <cell r="E224">
            <v>0</v>
          </cell>
        </row>
        <row r="225">
          <cell r="D225" t="str">
            <v>Cumplimiento</v>
          </cell>
          <cell r="E225" t="e">
            <v>#DIV/0!</v>
          </cell>
        </row>
        <row r="226">
          <cell r="C226" t="str">
            <v>M $</v>
          </cell>
          <cell r="D226" t="str">
            <v>Previsto</v>
          </cell>
          <cell r="E226">
            <v>0</v>
          </cell>
        </row>
        <row r="227">
          <cell r="C227" t="str">
            <v>M $</v>
          </cell>
          <cell r="D227" t="str">
            <v>Real</v>
          </cell>
          <cell r="E227">
            <v>0</v>
          </cell>
        </row>
        <row r="228">
          <cell r="D228" t="str">
            <v>Cumplimiento</v>
          </cell>
          <cell r="E228" t="e">
            <v>#DIV/0!</v>
          </cell>
          <cell r="F228">
            <v>0</v>
          </cell>
          <cell r="G228">
            <v>0</v>
          </cell>
          <cell r="H228">
            <v>0</v>
          </cell>
          <cell r="I228">
            <v>0</v>
          </cell>
          <cell r="J228">
            <v>0</v>
          </cell>
          <cell r="K228">
            <v>0</v>
          </cell>
          <cell r="L228">
            <v>0</v>
          </cell>
          <cell r="M228">
            <v>0</v>
          </cell>
          <cell r="N228">
            <v>0</v>
          </cell>
          <cell r="O228">
            <v>0</v>
          </cell>
          <cell r="P228">
            <v>0</v>
          </cell>
          <cell r="Q228">
            <v>0</v>
          </cell>
        </row>
        <row r="229">
          <cell r="B229" t="str">
            <v>RECHAZO DE SOLICITUDES</v>
          </cell>
          <cell r="C229" t="str">
            <v>No.</v>
          </cell>
          <cell r="D229" t="str">
            <v>Previsto</v>
          </cell>
          <cell r="E229">
            <v>0</v>
          </cell>
        </row>
        <row r="230">
          <cell r="C230" t="str">
            <v>No.</v>
          </cell>
          <cell r="D230" t="str">
            <v>Real</v>
          </cell>
          <cell r="E230">
            <v>0</v>
          </cell>
        </row>
        <row r="231">
          <cell r="D231" t="str">
            <v>Cumplimiento</v>
          </cell>
          <cell r="E231" t="e">
            <v>#DIV/0!</v>
          </cell>
        </row>
        <row r="236">
          <cell r="B236" t="str">
            <v>COMERCIAL</v>
          </cell>
        </row>
        <row r="238">
          <cell r="B238" t="str">
            <v>AFILIACIONES NUEVAS POR CESANTIAS</v>
          </cell>
          <cell r="C238" t="str">
            <v>No.</v>
          </cell>
          <cell r="D238" t="str">
            <v>Previsto</v>
          </cell>
          <cell r="E238">
            <v>485021</v>
          </cell>
          <cell r="F238">
            <v>48502</v>
          </cell>
          <cell r="G238">
            <v>232810</v>
          </cell>
          <cell r="H238">
            <v>266762</v>
          </cell>
          <cell r="I238">
            <v>291013</v>
          </cell>
          <cell r="J238">
            <v>317689</v>
          </cell>
          <cell r="K238">
            <v>346790</v>
          </cell>
          <cell r="L238">
            <v>373466</v>
          </cell>
          <cell r="M238">
            <v>395292</v>
          </cell>
          <cell r="N238">
            <v>424393</v>
          </cell>
          <cell r="O238">
            <v>441369</v>
          </cell>
          <cell r="P238">
            <v>465620</v>
          </cell>
          <cell r="Q238">
            <v>485021</v>
          </cell>
        </row>
        <row r="239">
          <cell r="D239" t="str">
            <v>Real</v>
          </cell>
          <cell r="E239">
            <v>202247</v>
          </cell>
          <cell r="F239">
            <v>27272</v>
          </cell>
          <cell r="G239">
            <v>86833</v>
          </cell>
          <cell r="H239">
            <v>105180</v>
          </cell>
          <cell r="I239">
            <v>114751</v>
          </cell>
          <cell r="J239">
            <v>127561</v>
          </cell>
          <cell r="K239">
            <v>138174</v>
          </cell>
          <cell r="L239">
            <v>151945</v>
          </cell>
          <cell r="M239">
            <v>163535</v>
          </cell>
          <cell r="N239">
            <v>176001</v>
          </cell>
          <cell r="O239">
            <v>184836</v>
          </cell>
          <cell r="P239">
            <v>193809</v>
          </cell>
          <cell r="Q239">
            <v>202247</v>
          </cell>
        </row>
        <row r="240">
          <cell r="D240" t="str">
            <v>Cumplimiento</v>
          </cell>
          <cell r="E240">
            <v>0.41698606864445042</v>
          </cell>
          <cell r="F240">
            <v>0.56228609129520435</v>
          </cell>
          <cell r="G240">
            <v>0.37297796486405221</v>
          </cell>
          <cell r="H240">
            <v>0.39428404345446505</v>
          </cell>
          <cell r="I240">
            <v>0.39431571785452885</v>
          </cell>
          <cell r="J240">
            <v>0.40152790937048499</v>
          </cell>
          <cell r="K240">
            <v>0.39843709449522768</v>
          </cell>
          <cell r="L240">
            <v>0.40685095832016838</v>
          </cell>
          <cell r="M240">
            <v>0.41370682938182407</v>
          </cell>
          <cell r="N240">
            <v>0.41471230675341014</v>
          </cell>
          <cell r="O240">
            <v>0.41877884491208039</v>
          </cell>
          <cell r="P240">
            <v>0.41623856363558265</v>
          </cell>
          <cell r="Q240">
            <v>0.41698606864445042</v>
          </cell>
        </row>
        <row r="241">
          <cell r="B241" t="str">
            <v>AFILIACIONES NUEVAS POR AHORRO VOLUNTARIO</v>
          </cell>
          <cell r="C241" t="str">
            <v>No.</v>
          </cell>
          <cell r="D241" t="str">
            <v>Previsto</v>
          </cell>
          <cell r="E241">
            <v>578588</v>
          </cell>
          <cell r="F241">
            <v>43394</v>
          </cell>
          <cell r="G241">
            <v>101253</v>
          </cell>
          <cell r="H241">
            <v>170684</v>
          </cell>
          <cell r="I241">
            <v>216971</v>
          </cell>
          <cell r="J241">
            <v>263258</v>
          </cell>
          <cell r="K241">
            <v>309545</v>
          </cell>
          <cell r="L241">
            <v>355832</v>
          </cell>
          <cell r="M241">
            <v>402119</v>
          </cell>
          <cell r="N241">
            <v>448406</v>
          </cell>
          <cell r="O241">
            <v>494693</v>
          </cell>
          <cell r="P241">
            <v>540980</v>
          </cell>
          <cell r="Q241">
            <v>578588</v>
          </cell>
        </row>
        <row r="242">
          <cell r="D242" t="str">
            <v>Real</v>
          </cell>
          <cell r="E242">
            <v>206408</v>
          </cell>
          <cell r="F242">
            <v>23500</v>
          </cell>
          <cell r="G242">
            <v>42435</v>
          </cell>
          <cell r="H242">
            <v>57819</v>
          </cell>
          <cell r="I242">
            <v>68636</v>
          </cell>
          <cell r="J242">
            <v>84610</v>
          </cell>
          <cell r="K242">
            <v>101233</v>
          </cell>
          <cell r="L242">
            <v>126809</v>
          </cell>
          <cell r="M242">
            <v>151733</v>
          </cell>
          <cell r="N242">
            <v>171648</v>
          </cell>
          <cell r="O242">
            <v>186449</v>
          </cell>
          <cell r="P242">
            <v>197841</v>
          </cell>
          <cell r="Q242">
            <v>206408</v>
          </cell>
        </row>
        <row r="243">
          <cell r="D243" t="str">
            <v>Cumplimiento</v>
          </cell>
          <cell r="E243">
            <v>0.3567443500383693</v>
          </cell>
          <cell r="F243">
            <v>0.54154952297552661</v>
          </cell>
          <cell r="G243">
            <v>0.41909869337204825</v>
          </cell>
          <cell r="H243">
            <v>0.33874879895010662</v>
          </cell>
          <cell r="I243">
            <v>0.31633720635476631</v>
          </cell>
          <cell r="J243">
            <v>0.32139574106010071</v>
          </cell>
          <cell r="K243">
            <v>0.32703807200891633</v>
          </cell>
          <cell r="L243">
            <v>0.35637323231187751</v>
          </cell>
          <cell r="M243">
            <v>0.37733357538440115</v>
          </cell>
          <cell r="N243">
            <v>0.38279594831469693</v>
          </cell>
          <cell r="O243">
            <v>0.37689839961349764</v>
          </cell>
          <cell r="P243">
            <v>0.36570852896595069</v>
          </cell>
          <cell r="Q243">
            <v>0.3567443500383693</v>
          </cell>
        </row>
        <row r="244">
          <cell r="B244" t="str">
            <v>SOLICITUDES RADICADAS CRÉDITO HIPOTECARIO - CESANTIAS</v>
          </cell>
          <cell r="C244" t="str">
            <v>No.</v>
          </cell>
          <cell r="D244" t="str">
            <v>Previsto</v>
          </cell>
          <cell r="E244">
            <v>100377</v>
          </cell>
          <cell r="F244">
            <v>8030</v>
          </cell>
          <cell r="G244">
            <v>17064</v>
          </cell>
          <cell r="H244">
            <v>27102</v>
          </cell>
          <cell r="I244">
            <v>36136</v>
          </cell>
          <cell r="J244">
            <v>45170</v>
          </cell>
          <cell r="K244">
            <v>53200</v>
          </cell>
          <cell r="L244">
            <v>61230</v>
          </cell>
          <cell r="M244">
            <v>69260</v>
          </cell>
          <cell r="N244">
            <v>77290</v>
          </cell>
          <cell r="O244">
            <v>85320</v>
          </cell>
          <cell r="P244">
            <v>93350</v>
          </cell>
          <cell r="Q244">
            <v>100377</v>
          </cell>
        </row>
        <row r="245">
          <cell r="D245" t="str">
            <v>Real</v>
          </cell>
          <cell r="E245">
            <v>44916</v>
          </cell>
          <cell r="F245">
            <v>2893</v>
          </cell>
          <cell r="G245">
            <v>6070</v>
          </cell>
          <cell r="H245">
            <v>10017</v>
          </cell>
          <cell r="I245">
            <v>12502</v>
          </cell>
          <cell r="J245">
            <v>17142</v>
          </cell>
          <cell r="K245">
            <v>20799</v>
          </cell>
          <cell r="L245">
            <v>25899</v>
          </cell>
          <cell r="M245">
            <v>30665</v>
          </cell>
          <cell r="N245">
            <v>35546</v>
          </cell>
          <cell r="O245">
            <v>39230</v>
          </cell>
          <cell r="P245">
            <v>42158</v>
          </cell>
          <cell r="Q245">
            <v>44916</v>
          </cell>
        </row>
        <row r="246">
          <cell r="D246" t="str">
            <v>Cumplimiento</v>
          </cell>
          <cell r="E246">
            <v>0.44747302668938105</v>
          </cell>
          <cell r="F246">
            <v>0.36027397260273974</v>
          </cell>
          <cell r="G246">
            <v>0.35571964369432724</v>
          </cell>
          <cell r="H246">
            <v>0.36960371928270974</v>
          </cell>
          <cell r="I246">
            <v>0.34597077706442331</v>
          </cell>
          <cell r="J246">
            <v>0.37949966792118661</v>
          </cell>
          <cell r="K246">
            <v>0.39095864661654134</v>
          </cell>
          <cell r="L246">
            <v>0.42297893189612934</v>
          </cell>
          <cell r="M246">
            <v>0.44275194917701416</v>
          </cell>
          <cell r="N246">
            <v>0.45990425669556217</v>
          </cell>
          <cell r="O246">
            <v>0.45979840600093763</v>
          </cell>
          <cell r="P246">
            <v>0.45161221210498126</v>
          </cell>
          <cell r="Q246">
            <v>0.44747302668938105</v>
          </cell>
        </row>
        <row r="247">
          <cell r="B247" t="str">
            <v>SOLICITUDES RADICADAS CRÉDITO HIPOTECARIO - AHORRO VOLUNTARIO</v>
          </cell>
          <cell r="C247" t="str">
            <v>No.</v>
          </cell>
          <cell r="D247" t="str">
            <v>Previsto</v>
          </cell>
          <cell r="E247">
            <v>66923</v>
          </cell>
          <cell r="F247">
            <v>5354</v>
          </cell>
          <cell r="G247">
            <v>11377</v>
          </cell>
          <cell r="H247">
            <v>18069</v>
          </cell>
          <cell r="I247">
            <v>24092</v>
          </cell>
          <cell r="J247">
            <v>30115</v>
          </cell>
          <cell r="K247">
            <v>35469</v>
          </cell>
          <cell r="L247">
            <v>40823</v>
          </cell>
          <cell r="M247">
            <v>46177</v>
          </cell>
          <cell r="N247">
            <v>51531</v>
          </cell>
          <cell r="O247">
            <v>56885</v>
          </cell>
          <cell r="P247">
            <v>62239</v>
          </cell>
          <cell r="Q247">
            <v>66923</v>
          </cell>
        </row>
        <row r="248">
          <cell r="D248" t="str">
            <v>Real</v>
          </cell>
          <cell r="E248">
            <v>32005</v>
          </cell>
          <cell r="F248">
            <v>1929</v>
          </cell>
          <cell r="G248">
            <v>4547</v>
          </cell>
          <cell r="H248">
            <v>7385</v>
          </cell>
          <cell r="I248">
            <v>9277</v>
          </cell>
          <cell r="J248">
            <v>12284</v>
          </cell>
          <cell r="K248">
            <v>14740</v>
          </cell>
          <cell r="L248">
            <v>17861</v>
          </cell>
          <cell r="M248">
            <v>21093</v>
          </cell>
          <cell r="N248">
            <v>24156</v>
          </cell>
          <cell r="O248">
            <v>27089</v>
          </cell>
          <cell r="P248">
            <v>29912</v>
          </cell>
          <cell r="Q248">
            <v>32005</v>
          </cell>
        </row>
        <row r="249">
          <cell r="D249" t="str">
            <v>Cumplimiento</v>
          </cell>
          <cell r="E249">
            <v>0.47823618188066885</v>
          </cell>
          <cell r="F249">
            <v>0.36029137093761676</v>
          </cell>
          <cell r="G249">
            <v>0.39966599279247605</v>
          </cell>
          <cell r="H249">
            <v>0.4087110520781449</v>
          </cell>
          <cell r="I249">
            <v>0.38506558193591234</v>
          </cell>
          <cell r="J249">
            <v>0.40790303835298025</v>
          </cell>
          <cell r="K249">
            <v>0.41557416335391467</v>
          </cell>
          <cell r="L249">
            <v>0.43752296499522331</v>
          </cell>
          <cell r="M249">
            <v>0.45678584576737336</v>
          </cell>
          <cell r="N249">
            <v>0.46876637363916868</v>
          </cell>
          <cell r="O249">
            <v>0.47620638129559639</v>
          </cell>
          <cell r="P249">
            <v>0.48059898134610129</v>
          </cell>
          <cell r="Q249">
            <v>0.47823618188066885</v>
          </cell>
        </row>
        <row r="250">
          <cell r="B250" t="str">
            <v>SOLICITUDES RADICADAS CRÉDITO EDUCATIVO</v>
          </cell>
          <cell r="C250" t="str">
            <v>No.</v>
          </cell>
          <cell r="D250" t="str">
            <v>Previsto</v>
          </cell>
          <cell r="E250">
            <v>5000</v>
          </cell>
          <cell r="F250">
            <v>350</v>
          </cell>
          <cell r="G250">
            <v>500</v>
          </cell>
          <cell r="H250">
            <v>650</v>
          </cell>
          <cell r="I250">
            <v>800</v>
          </cell>
          <cell r="J250">
            <v>950</v>
          </cell>
          <cell r="K250">
            <v>2050</v>
          </cell>
          <cell r="L250">
            <v>2800</v>
          </cell>
          <cell r="M250">
            <v>2950</v>
          </cell>
          <cell r="N250">
            <v>3100</v>
          </cell>
          <cell r="O250">
            <v>3250</v>
          </cell>
          <cell r="P250">
            <v>4350</v>
          </cell>
          <cell r="Q250">
            <v>5000</v>
          </cell>
        </row>
        <row r="251">
          <cell r="D251" t="str">
            <v>Real</v>
          </cell>
          <cell r="E251">
            <v>2559</v>
          </cell>
          <cell r="F251">
            <v>284</v>
          </cell>
          <cell r="G251">
            <v>400</v>
          </cell>
          <cell r="H251">
            <v>456</v>
          </cell>
          <cell r="I251">
            <v>553</v>
          </cell>
          <cell r="J251">
            <v>698</v>
          </cell>
          <cell r="K251">
            <v>1103</v>
          </cell>
          <cell r="L251">
            <v>1556</v>
          </cell>
          <cell r="M251">
            <v>1882</v>
          </cell>
          <cell r="N251">
            <v>1940</v>
          </cell>
          <cell r="O251">
            <v>2029</v>
          </cell>
          <cell r="P251">
            <v>2123</v>
          </cell>
          <cell r="Q251">
            <v>2559</v>
          </cell>
        </row>
        <row r="252">
          <cell r="D252" t="str">
            <v>Cumplimiento</v>
          </cell>
          <cell r="E252">
            <v>0.51180000000000003</v>
          </cell>
          <cell r="F252">
            <v>0.81142857142857139</v>
          </cell>
          <cell r="G252">
            <v>0.8</v>
          </cell>
          <cell r="H252">
            <v>0.70153846153846156</v>
          </cell>
          <cell r="I252">
            <v>0.69125000000000003</v>
          </cell>
          <cell r="J252">
            <v>0.73473684210526313</v>
          </cell>
          <cell r="K252">
            <v>0.53804878048780491</v>
          </cell>
          <cell r="L252">
            <v>0.55571428571428572</v>
          </cell>
          <cell r="M252">
            <v>0.6379661016949153</v>
          </cell>
          <cell r="N252">
            <v>0.62580645161290327</v>
          </cell>
          <cell r="O252">
            <v>0.62430769230769234</v>
          </cell>
          <cell r="P252">
            <v>0.48804597701149427</v>
          </cell>
          <cell r="Q252">
            <v>0.51180000000000003</v>
          </cell>
        </row>
        <row r="253">
          <cell r="B253" t="str">
            <v>EDUCATIVO</v>
          </cell>
        </row>
        <row r="254">
          <cell r="B254" t="str">
            <v>EDUCATIVO</v>
          </cell>
        </row>
        <row r="255">
          <cell r="B255" t="str">
            <v>RECAUDO EDUCATIVO</v>
          </cell>
          <cell r="C255" t="str">
            <v>No.</v>
          </cell>
          <cell r="D255" t="str">
            <v>Previsto</v>
          </cell>
          <cell r="E255">
            <v>9496.1862416069544</v>
          </cell>
          <cell r="F255">
            <v>657.13773363378834</v>
          </cell>
          <cell r="G255">
            <v>1340.8303257075877</v>
          </cell>
          <cell r="H255">
            <v>2046.4712758987275</v>
          </cell>
          <cell r="I255">
            <v>2765.0138560695027</v>
          </cell>
          <cell r="J255">
            <v>3504.6136606906939</v>
          </cell>
          <cell r="K255">
            <v>4263.6317010447992</v>
          </cell>
          <cell r="L255">
            <v>5046.3232019725447</v>
          </cell>
          <cell r="M255">
            <v>5864.5387651972278</v>
          </cell>
          <cell r="N255">
            <v>6718.4078970010187</v>
          </cell>
          <cell r="O255">
            <v>7606.9388729270713</v>
          </cell>
          <cell r="P255">
            <v>8532.0444150801322</v>
          </cell>
          <cell r="Q255">
            <v>9496.1862416069544</v>
          </cell>
        </row>
        <row r="256">
          <cell r="D256" t="str">
            <v>Real</v>
          </cell>
          <cell r="E256">
            <v>7289.4898541599996</v>
          </cell>
          <cell r="F256">
            <v>486.37384300000002</v>
          </cell>
          <cell r="G256">
            <v>1284.5449860000001</v>
          </cell>
          <cell r="H256">
            <v>2355.9275195999999</v>
          </cell>
          <cell r="I256">
            <v>2775.6337586</v>
          </cell>
          <cell r="J256">
            <v>3301.8088235999999</v>
          </cell>
          <cell r="K256">
            <v>3824.74717164</v>
          </cell>
          <cell r="L256">
            <v>4353.6225246399999</v>
          </cell>
          <cell r="M256">
            <v>4884.3787981599999</v>
          </cell>
          <cell r="N256">
            <v>5475.0326891599998</v>
          </cell>
          <cell r="O256">
            <v>6084.3444421599997</v>
          </cell>
          <cell r="P256">
            <v>6677.1368781599995</v>
          </cell>
          <cell r="Q256">
            <v>7289.4898541599996</v>
          </cell>
        </row>
        <row r="257">
          <cell r="D257" t="str">
            <v>Cumplimiento</v>
          </cell>
          <cell r="E257">
            <v>0.76762288235476572</v>
          </cell>
          <cell r="F257">
            <v>0.74013987952036842</v>
          </cell>
          <cell r="G257">
            <v>0.95802202662899616</v>
          </cell>
          <cell r="H257">
            <v>1.1512145551934863</v>
          </cell>
          <cell r="I257">
            <v>1.0038408134943648</v>
          </cell>
          <cell r="J257">
            <v>0.94213204172390141</v>
          </cell>
          <cell r="K257">
            <v>0.89706321742160544</v>
          </cell>
          <cell r="L257">
            <v>0.86273160683370886</v>
          </cell>
          <cell r="M257">
            <v>0.83286665733136056</v>
          </cell>
          <cell r="N257">
            <v>0.81493008062281536</v>
          </cell>
          <cell r="O257">
            <v>0.79984137427658952</v>
          </cell>
          <cell r="P257">
            <v>0.78259518508346726</v>
          </cell>
          <cell r="Q257">
            <v>0.76762288235476572</v>
          </cell>
        </row>
        <row r="258">
          <cell r="B258" t="str">
            <v>EJECUCION GASTO EDUCATIVO</v>
          </cell>
        </row>
        <row r="259">
          <cell r="B259" t="str">
            <v>EJECUCION GASTO EDUCATIVO</v>
          </cell>
        </row>
        <row r="260">
          <cell r="B260" t="str">
            <v>GASTO EDUCATIVO</v>
          </cell>
          <cell r="C260" t="str">
            <v>No.</v>
          </cell>
          <cell r="D260" t="str">
            <v>Previsto</v>
          </cell>
          <cell r="E260">
            <v>18927.000000311396</v>
          </cell>
          <cell r="F260">
            <v>1539.6381650359992</v>
          </cell>
          <cell r="G260">
            <v>2697.4980169951195</v>
          </cell>
          <cell r="H260">
            <v>3736.5277573893263</v>
          </cell>
          <cell r="I260">
            <v>4713.3875678409595</v>
          </cell>
          <cell r="J260">
            <v>5921.6452778956054</v>
          </cell>
          <cell r="K260">
            <v>8103.3169153517665</v>
          </cell>
          <cell r="L260">
            <v>10677.387668626377</v>
          </cell>
          <cell r="M260">
            <v>11859.78596649368</v>
          </cell>
          <cell r="N260">
            <v>12861.233646508346</v>
          </cell>
          <cell r="O260">
            <v>13798.94883708582</v>
          </cell>
          <cell r="P260">
            <v>15540.025515002153</v>
          </cell>
          <cell r="Q260">
            <v>18927.000000311396</v>
          </cell>
        </row>
        <row r="261">
          <cell r="D261" t="str">
            <v>Real</v>
          </cell>
          <cell r="E261">
            <v>7042.5376820000001</v>
          </cell>
          <cell r="F261">
            <v>951.33315700000003</v>
          </cell>
          <cell r="G261">
            <v>1197.700186</v>
          </cell>
          <cell r="H261">
            <v>1280.3575920000001</v>
          </cell>
          <cell r="I261">
            <v>1323.3838540000002</v>
          </cell>
          <cell r="J261">
            <v>1591.9913280000001</v>
          </cell>
          <cell r="K261">
            <v>2939.3151420000004</v>
          </cell>
          <cell r="L261">
            <v>4454.2163990000008</v>
          </cell>
          <cell r="M261">
            <v>4717.5423520000004</v>
          </cell>
          <cell r="N261">
            <v>4829.6452660000004</v>
          </cell>
          <cell r="O261">
            <v>4871.0876120000003</v>
          </cell>
          <cell r="P261">
            <v>5094.8558700000003</v>
          </cell>
          <cell r="Q261">
            <v>7042.5376820000001</v>
          </cell>
        </row>
        <row r="262">
          <cell r="D262" t="str">
            <v>Cumplimiento</v>
          </cell>
          <cell r="E262">
            <v>0.37208948496244165</v>
          </cell>
          <cell r="F262">
            <v>0.61789398223819447</v>
          </cell>
          <cell r="G262">
            <v>0.44400410248834188</v>
          </cell>
          <cell r="H262">
            <v>0.34265972987032561</v>
          </cell>
          <cell r="I262">
            <v>0.28077127860847578</v>
          </cell>
          <cell r="J262">
            <v>0.26884273766660866</v>
          </cell>
          <cell r="K262">
            <v>0.36272987625986292</v>
          </cell>
          <cell r="L262">
            <v>0.4171634989041309</v>
          </cell>
          <cell r="M262">
            <v>0.39777634818436197</v>
          </cell>
          <cell r="N262">
            <v>0.37551959623338194</v>
          </cell>
          <cell r="O262">
            <v>0.35300425195494228</v>
          </cell>
          <cell r="P262">
            <v>0.32785376478831957</v>
          </cell>
          <cell r="Q262">
            <v>0.37208948496244165</v>
          </cell>
        </row>
        <row r="264">
          <cell r="B264" t="str">
            <v>INDICADOR DE CARTERA EDUCATIVA</v>
          </cell>
          <cell r="C264" t="str">
            <v>No.</v>
          </cell>
          <cell r="D264" t="str">
            <v>Previsto</v>
          </cell>
          <cell r="E264">
            <v>0.108</v>
          </cell>
          <cell r="F264">
            <v>0.1114</v>
          </cell>
          <cell r="G264">
            <v>0.11</v>
          </cell>
          <cell r="H264">
            <v>8.9899999999999994E-2</v>
          </cell>
          <cell r="I264">
            <v>0.1046</v>
          </cell>
          <cell r="J264">
            <v>0.11169999999999999</v>
          </cell>
          <cell r="K264">
            <v>0.105</v>
          </cell>
          <cell r="L264">
            <v>9.9199999999999997E-2</v>
          </cell>
          <cell r="M264">
            <v>0.10630000000000001</v>
          </cell>
          <cell r="N264">
            <v>0.1163</v>
          </cell>
          <cell r="O264">
            <v>0.12759999999999999</v>
          </cell>
          <cell r="P264">
            <v>0.1255</v>
          </cell>
          <cell r="Q264">
            <v>0.108</v>
          </cell>
        </row>
        <row r="265">
          <cell r="D265" t="str">
            <v>Real</v>
          </cell>
          <cell r="E265">
            <v>0.13390209852606846</v>
          </cell>
          <cell r="F265">
            <v>0.10707303403899504</v>
          </cell>
          <cell r="G265">
            <v>0.13584572470385139</v>
          </cell>
          <cell r="H265">
            <v>0.12235331910383573</v>
          </cell>
          <cell r="I265">
            <v>0.16154220208887365</v>
          </cell>
          <cell r="J265">
            <v>0.16972860370963189</v>
          </cell>
          <cell r="K265">
            <v>0.158866967551478</v>
          </cell>
          <cell r="L265">
            <v>0.12274772634851382</v>
          </cell>
          <cell r="M265">
            <v>0.13727292476284728</v>
          </cell>
          <cell r="N265">
            <v>0.13365314598020309</v>
          </cell>
          <cell r="O265">
            <v>0.17131983527439515</v>
          </cell>
          <cell r="P265">
            <v>0.16512004163675981</v>
          </cell>
          <cell r="Q265">
            <v>0.13390209852606846</v>
          </cell>
        </row>
        <row r="266">
          <cell r="D266" t="str">
            <v>Cumplimiento</v>
          </cell>
          <cell r="E266">
            <v>0.80655942803595593</v>
          </cell>
          <cell r="F266">
            <v>1.0404113509983206</v>
          </cell>
          <cell r="G266">
            <v>0.8097420823496948</v>
          </cell>
          <cell r="H266">
            <v>0.73475734584450403</v>
          </cell>
          <cell r="I266">
            <v>0.64750881594676746</v>
          </cell>
          <cell r="J266">
            <v>0.65810946156779793</v>
          </cell>
          <cell r="K266">
            <v>0.66093034705894183</v>
          </cell>
          <cell r="L266">
            <v>0.80816160878079735</v>
          </cell>
          <cell r="M266">
            <v>0.77436974686482352</v>
          </cell>
          <cell r="N266">
            <v>0.87016283191139054</v>
          </cell>
          <cell r="O266">
            <v>0.74480575933095494</v>
          </cell>
          <cell r="P266">
            <v>0.76005310291818984</v>
          </cell>
          <cell r="Q266">
            <v>0.80655942803595593</v>
          </cell>
        </row>
      </sheetData>
      <sheetData sheetId="6">
        <row r="1">
          <cell r="F1">
            <v>40909</v>
          </cell>
          <cell r="G1">
            <v>40940</v>
          </cell>
          <cell r="H1">
            <v>40969</v>
          </cell>
          <cell r="I1">
            <v>41000</v>
          </cell>
          <cell r="J1">
            <v>41030</v>
          </cell>
          <cell r="K1">
            <v>41061</v>
          </cell>
          <cell r="L1">
            <v>41091</v>
          </cell>
          <cell r="M1">
            <v>41122</v>
          </cell>
          <cell r="N1">
            <v>41153</v>
          </cell>
          <cell r="O1">
            <v>41183</v>
          </cell>
          <cell r="P1">
            <v>41214</v>
          </cell>
          <cell r="Q1">
            <v>41244</v>
          </cell>
        </row>
        <row r="4">
          <cell r="B4" t="str">
            <v>AREA</v>
          </cell>
          <cell r="C4" t="str">
            <v>UNIDAD MEDIDA</v>
          </cell>
          <cell r="D4" t="str">
            <v>CONCEPTO</v>
          </cell>
          <cell r="E4" t="str">
            <v>META / ACUMULADO</v>
          </cell>
          <cell r="F4" t="str">
            <v>ENE</v>
          </cell>
          <cell r="G4" t="str">
            <v>FEB</v>
          </cell>
          <cell r="H4" t="str">
            <v>MAR</v>
          </cell>
          <cell r="I4" t="str">
            <v>ABR</v>
          </cell>
          <cell r="J4" t="str">
            <v>MAY</v>
          </cell>
          <cell r="K4" t="str">
            <v>JUN</v>
          </cell>
          <cell r="L4" t="str">
            <v>JUL</v>
          </cell>
          <cell r="M4" t="str">
            <v>AGO</v>
          </cell>
          <cell r="N4" t="str">
            <v>SEP</v>
          </cell>
          <cell r="O4" t="str">
            <v>OCT</v>
          </cell>
          <cell r="P4" t="str">
            <v>NOV</v>
          </cell>
          <cell r="Q4" t="str">
            <v>DIC</v>
          </cell>
        </row>
        <row r="6">
          <cell r="B6" t="str">
            <v>CARTERA</v>
          </cell>
        </row>
        <row r="7">
          <cell r="B7" t="str">
            <v>RECAUDO BANCOS TESORERIA (1)</v>
          </cell>
          <cell r="C7" t="str">
            <v>M$</v>
          </cell>
          <cell r="D7" t="str">
            <v>Previsto</v>
          </cell>
          <cell r="E7">
            <v>665852.70423999999</v>
          </cell>
          <cell r="F7">
            <v>42306.637683000001</v>
          </cell>
          <cell r="G7">
            <v>100545.88451599999</v>
          </cell>
          <cell r="H7">
            <v>147564.76032599999</v>
          </cell>
          <cell r="I7">
            <v>195192.908107</v>
          </cell>
          <cell r="J7">
            <v>245094.34342699999</v>
          </cell>
          <cell r="K7">
            <v>297630.45032900001</v>
          </cell>
          <cell r="L7">
            <v>351652.98836200003</v>
          </cell>
          <cell r="M7">
            <v>408203.38746700005</v>
          </cell>
          <cell r="N7">
            <v>467957.30609800003</v>
          </cell>
          <cell r="O7">
            <v>530504.88086799998</v>
          </cell>
          <cell r="P7">
            <v>595368.14758999995</v>
          </cell>
          <cell r="Q7">
            <v>665852.70423999999</v>
          </cell>
        </row>
        <row r="8">
          <cell r="C8" t="str">
            <v>M $</v>
          </cell>
          <cell r="D8" t="str">
            <v>Real</v>
          </cell>
          <cell r="E8">
            <v>638716.75723843009</v>
          </cell>
          <cell r="F8">
            <v>51284.082863180003</v>
          </cell>
          <cell r="G8">
            <v>96991.493434620003</v>
          </cell>
          <cell r="H8">
            <v>145063.98636502001</v>
          </cell>
          <cell r="I8">
            <v>189538.03990984999</v>
          </cell>
          <cell r="J8">
            <v>243914.01945794001</v>
          </cell>
          <cell r="K8">
            <v>296274.90364147001</v>
          </cell>
          <cell r="L8">
            <v>351886.47672673</v>
          </cell>
          <cell r="M8">
            <v>409086.86472244002</v>
          </cell>
          <cell r="N8">
            <v>463705.75455672003</v>
          </cell>
          <cell r="O8">
            <v>522323.50475902006</v>
          </cell>
          <cell r="P8">
            <v>578887.03614829003</v>
          </cell>
          <cell r="Q8">
            <v>638716.75723843009</v>
          </cell>
        </row>
        <row r="9">
          <cell r="D9" t="str">
            <v>Cumplimiento</v>
          </cell>
          <cell r="E9">
            <v>0.95924632155313883</v>
          </cell>
          <cell r="F9">
            <v>1.2121994484044614</v>
          </cell>
          <cell r="G9">
            <v>0.96464906446952214</v>
          </cell>
          <cell r="H9">
            <v>0.98305304087876222</v>
          </cell>
          <cell r="I9">
            <v>0.97102933578893069</v>
          </cell>
          <cell r="J9">
            <v>0.99518420558974863</v>
          </cell>
          <cell r="K9">
            <v>0.99544553762549637</v>
          </cell>
          <cell r="L9">
            <v>1.000663973782272</v>
          </cell>
          <cell r="M9">
            <v>1.0021643065260242</v>
          </cell>
          <cell r="N9">
            <v>0.99091465933776945</v>
          </cell>
          <cell r="O9">
            <v>0.98457813225847468</v>
          </cell>
          <cell r="P9">
            <v>0.97231778100923927</v>
          </cell>
          <cell r="Q9">
            <v>0.95924632155313883</v>
          </cell>
        </row>
        <row r="10">
          <cell r="B10" t="str">
            <v>RECAUDO POR ABONOS DE CESANTIAS (2)</v>
          </cell>
          <cell r="C10" t="str">
            <v>M$</v>
          </cell>
          <cell r="D10" t="str">
            <v>Previsto</v>
          </cell>
          <cell r="E10">
            <v>152140.04146299997</v>
          </cell>
          <cell r="F10">
            <v>19135.470583999999</v>
          </cell>
          <cell r="G10">
            <v>102881.381991</v>
          </cell>
          <cell r="H10">
            <v>119361.203723</v>
          </cell>
          <cell r="I10">
            <v>126441.07911399999</v>
          </cell>
          <cell r="J10">
            <v>133946.82347599999</v>
          </cell>
          <cell r="K10">
            <v>138387.65147799999</v>
          </cell>
          <cell r="L10">
            <v>141019.70050599999</v>
          </cell>
          <cell r="M10">
            <v>143560.33848599999</v>
          </cell>
          <cell r="N10">
            <v>146908.89549199998</v>
          </cell>
          <cell r="O10">
            <v>148596.63482899999</v>
          </cell>
          <cell r="P10">
            <v>150472.05603099999</v>
          </cell>
          <cell r="Q10">
            <v>152140.04146299997</v>
          </cell>
        </row>
        <row r="11">
          <cell r="C11" t="str">
            <v>M $</v>
          </cell>
          <cell r="D11" t="str">
            <v>Real</v>
          </cell>
          <cell r="E11">
            <v>137393.766153</v>
          </cell>
          <cell r="F11">
            <v>22462.296354999999</v>
          </cell>
          <cell r="G11">
            <v>98081.140008000002</v>
          </cell>
          <cell r="H11">
            <v>114770.69446500001</v>
          </cell>
          <cell r="I11">
            <v>119444.703853</v>
          </cell>
          <cell r="J11">
            <v>123754.60024700001</v>
          </cell>
          <cell r="K11">
            <v>126089.49552900001</v>
          </cell>
          <cell r="L11">
            <v>128103.34926900001</v>
          </cell>
          <cell r="M11">
            <v>132294.44789800001</v>
          </cell>
          <cell r="N11">
            <v>133609.681725</v>
          </cell>
          <cell r="O11">
            <v>135102.481615</v>
          </cell>
          <cell r="P11">
            <v>136303.72919899999</v>
          </cell>
          <cell r="Q11">
            <v>137393.766153</v>
          </cell>
        </row>
        <row r="12">
          <cell r="D12" t="str">
            <v>Cumplimiento</v>
          </cell>
          <cell r="E12">
            <v>0.90307433093748546</v>
          </cell>
          <cell r="F12">
            <v>1.1738564910852887</v>
          </cell>
          <cell r="G12">
            <v>0.95334197606890703</v>
          </cell>
          <cell r="H12">
            <v>0.96154102744596037</v>
          </cell>
          <cell r="I12">
            <v>0.94466691276264714</v>
          </cell>
          <cell r="J12">
            <v>0.92390843646377196</v>
          </cell>
          <cell r="K12">
            <v>0.91113256264085773</v>
          </cell>
          <cell r="L12">
            <v>0.90840746937729866</v>
          </cell>
          <cell r="M12">
            <v>0.92152504858367534</v>
          </cell>
          <cell r="N12">
            <v>0.90947305319762484</v>
          </cell>
          <cell r="O12">
            <v>0.90918937545571865</v>
          </cell>
          <cell r="P12">
            <v>0.90584081054171905</v>
          </cell>
          <cell r="Q12">
            <v>0.90307433093748546</v>
          </cell>
        </row>
        <row r="13">
          <cell r="B13" t="str">
            <v>RECAUDO DE CARTERA (1+2)</v>
          </cell>
          <cell r="C13" t="str">
            <v>M$</v>
          </cell>
          <cell r="D13" t="str">
            <v>Previsto</v>
          </cell>
          <cell r="E13">
            <v>817992.74570300011</v>
          </cell>
          <cell r="F13">
            <v>61442.108267000003</v>
          </cell>
          <cell r="G13">
            <v>203427.26650700002</v>
          </cell>
          <cell r="H13">
            <v>266925.964049</v>
          </cell>
          <cell r="I13">
            <v>321633.98722100002</v>
          </cell>
          <cell r="J13">
            <v>379041.16690300003</v>
          </cell>
          <cell r="K13">
            <v>436018.10180700006</v>
          </cell>
          <cell r="L13">
            <v>492672.68886800006</v>
          </cell>
          <cell r="M13">
            <v>551763.72595300002</v>
          </cell>
          <cell r="N13">
            <v>614866.20159000007</v>
          </cell>
          <cell r="O13">
            <v>679101.51569700008</v>
          </cell>
          <cell r="P13">
            <v>745840.20362100005</v>
          </cell>
          <cell r="Q13">
            <v>817992.74570300011</v>
          </cell>
        </row>
        <row r="14">
          <cell r="B14" t="str">
            <v>RECAUDO DE CARTERA</v>
          </cell>
          <cell r="C14" t="str">
            <v>M $</v>
          </cell>
          <cell r="D14" t="str">
            <v>Real</v>
          </cell>
          <cell r="E14">
            <v>776110.52339143003</v>
          </cell>
          <cell r="F14">
            <v>73746.379218179994</v>
          </cell>
          <cell r="G14">
            <v>195072.63344261999</v>
          </cell>
          <cell r="H14">
            <v>259834.68083001999</v>
          </cell>
          <cell r="I14">
            <v>308982.74376284995</v>
          </cell>
          <cell r="J14">
            <v>367668.61970494001</v>
          </cell>
          <cell r="K14">
            <v>422364.39917047002</v>
          </cell>
          <cell r="L14">
            <v>479989.82599573</v>
          </cell>
          <cell r="M14">
            <v>541381.31262044003</v>
          </cell>
          <cell r="N14">
            <v>597315.43628172006</v>
          </cell>
          <cell r="O14">
            <v>657425.98637402011</v>
          </cell>
          <cell r="P14">
            <v>715190.76534729009</v>
          </cell>
          <cell r="Q14">
            <v>776110.52339143003</v>
          </cell>
        </row>
        <row r="15">
          <cell r="D15" t="str">
            <v>Cumplimiento</v>
          </cell>
          <cell r="E15">
            <v>0.94879878515844829</v>
          </cell>
          <cell r="F15">
            <v>1.2002579549795251</v>
          </cell>
          <cell r="G15">
            <v>0.95893061334483132</v>
          </cell>
          <cell r="H15">
            <v>0.97343352024878982</v>
          </cell>
          <cell r="I15">
            <v>0.96066571332383111</v>
          </cell>
          <cell r="J15">
            <v>0.96999653813072406</v>
          </cell>
          <cell r="K15">
            <v>0.96868546837861846</v>
          </cell>
          <cell r="L15">
            <v>0.97425702061664687</v>
          </cell>
          <cell r="M15">
            <v>0.98118322600017316</v>
          </cell>
          <cell r="N15">
            <v>0.97145596023509673</v>
          </cell>
          <cell r="O15">
            <v>0.96808204838015544</v>
          </cell>
          <cell r="P15">
            <v>0.95890615962385883</v>
          </cell>
          <cell r="Q15">
            <v>0.94879878515844829</v>
          </cell>
        </row>
        <row r="16">
          <cell r="B16" t="str">
            <v>SALDO DE CARTERA BRUTA</v>
          </cell>
          <cell r="C16" t="str">
            <v>M $</v>
          </cell>
          <cell r="D16" t="str">
            <v>Previsto</v>
          </cell>
          <cell r="E16">
            <v>44258272</v>
          </cell>
          <cell r="F16">
            <v>3356106</v>
          </cell>
          <cell r="G16">
            <v>6697212</v>
          </cell>
          <cell r="H16">
            <v>10093318</v>
          </cell>
          <cell r="I16">
            <v>13569424</v>
          </cell>
          <cell r="J16">
            <v>17125530</v>
          </cell>
          <cell r="K16">
            <v>20761636</v>
          </cell>
          <cell r="L16">
            <v>24477742</v>
          </cell>
          <cell r="M16">
            <v>28273848</v>
          </cell>
          <cell r="N16">
            <v>32149954</v>
          </cell>
          <cell r="O16">
            <v>36106060</v>
          </cell>
          <cell r="P16">
            <v>40142166</v>
          </cell>
          <cell r="Q16">
            <v>44258272</v>
          </cell>
        </row>
        <row r="17">
          <cell r="D17" t="str">
            <v>Real</v>
          </cell>
          <cell r="E17">
            <v>42527123.155886099</v>
          </cell>
          <cell r="F17">
            <v>3295293.0090407599</v>
          </cell>
          <cell r="G17">
            <v>6611225.9399868995</v>
          </cell>
          <cell r="H17">
            <v>9987975.1483747903</v>
          </cell>
          <cell r="I17">
            <v>13406632.819595201</v>
          </cell>
          <cell r="J17">
            <v>16873443.53921764</v>
          </cell>
          <cell r="K17">
            <v>422364.39917047002</v>
          </cell>
          <cell r="L17">
            <v>23955194.217063107</v>
          </cell>
          <cell r="M17">
            <v>27567689.709410436</v>
          </cell>
          <cell r="N17">
            <v>31209065.937744886</v>
          </cell>
          <cell r="O17">
            <v>34910282.604403608</v>
          </cell>
          <cell r="P17">
            <v>38693104.155886099</v>
          </cell>
          <cell r="Q17">
            <v>42527123.155886099</v>
          </cell>
        </row>
        <row r="18">
          <cell r="D18" t="str">
            <v>Cumplimiento</v>
          </cell>
          <cell r="E18">
            <v>0.96088530424066487</v>
          </cell>
          <cell r="F18">
            <v>0.9818798956411865</v>
          </cell>
          <cell r="G18">
            <v>0.98716091710802933</v>
          </cell>
          <cell r="H18">
            <v>0.98956310980936002</v>
          </cell>
          <cell r="I18">
            <v>0.988003088384238</v>
          </cell>
          <cell r="J18">
            <v>4.9270087983013706</v>
          </cell>
          <cell r="K18">
            <v>5.8939599909738831</v>
          </cell>
          <cell r="L18">
            <v>6.853516484911836</v>
          </cell>
          <cell r="M18">
            <v>7.805148365672629</v>
          </cell>
          <cell r="N18">
            <v>8.7445902251920664</v>
          </cell>
          <cell r="O18">
            <v>9.6801608763977516</v>
          </cell>
          <cell r="P18">
            <v>10.617406219181735</v>
          </cell>
          <cell r="Q18">
            <v>11.548873727550081</v>
          </cell>
        </row>
        <row r="19">
          <cell r="B19" t="str">
            <v>SALDO CARTERA VENCIDA</v>
          </cell>
          <cell r="C19" t="str">
            <v>M $</v>
          </cell>
          <cell r="D19" t="str">
            <v>Previsto</v>
          </cell>
          <cell r="E19">
            <v>3919875</v>
          </cell>
          <cell r="F19">
            <v>360435</v>
          </cell>
          <cell r="G19">
            <v>640870</v>
          </cell>
          <cell r="H19">
            <v>915305</v>
          </cell>
          <cell r="I19">
            <v>1200740</v>
          </cell>
          <cell r="J19">
            <v>1508175</v>
          </cell>
          <cell r="K19">
            <v>1819610</v>
          </cell>
          <cell r="L19">
            <v>2136545</v>
          </cell>
          <cell r="M19">
            <v>2457075</v>
          </cell>
          <cell r="N19">
            <v>2796525</v>
          </cell>
          <cell r="O19">
            <v>3156975</v>
          </cell>
          <cell r="P19">
            <v>3539425</v>
          </cell>
          <cell r="Q19">
            <v>3919875</v>
          </cell>
        </row>
        <row r="20">
          <cell r="C20" t="str">
            <v>M $</v>
          </cell>
          <cell r="D20" t="str">
            <v>Real</v>
          </cell>
          <cell r="E20">
            <v>4098167.90047538</v>
          </cell>
          <cell r="F20">
            <v>344389.04751926003</v>
          </cell>
          <cell r="G20">
            <v>626617.41471839999</v>
          </cell>
          <cell r="H20">
            <v>904886.73540393007</v>
          </cell>
          <cell r="I20">
            <v>1207219.70647468</v>
          </cell>
          <cell r="J20">
            <v>1526991.9520974599</v>
          </cell>
          <cell r="K20">
            <v>1860226.8205991099</v>
          </cell>
          <cell r="L20">
            <v>2204711.7340233997</v>
          </cell>
          <cell r="M20">
            <v>2559439.8380515897</v>
          </cell>
          <cell r="N20">
            <v>2929982.7956055799</v>
          </cell>
          <cell r="O20">
            <v>3315825.6841843799</v>
          </cell>
          <cell r="P20">
            <v>3708982.90047538</v>
          </cell>
          <cell r="Q20">
            <v>4098167.90047538</v>
          </cell>
        </row>
        <row r="21">
          <cell r="D21" t="str">
            <v>Cumplimiento</v>
          </cell>
          <cell r="E21">
            <v>0.95649448612032262</v>
          </cell>
          <cell r="F21">
            <v>1.0465925167955366</v>
          </cell>
          <cell r="G21">
            <v>1.022745274783027</v>
          </cell>
          <cell r="H21">
            <v>1.011513335524163</v>
          </cell>
          <cell r="I21">
            <v>0.99463253752409164</v>
          </cell>
          <cell r="J21">
            <v>0.98767711115201806</v>
          </cell>
          <cell r="K21">
            <v>0.97816566230024105</v>
          </cell>
          <cell r="L21">
            <v>0.96908133931005958</v>
          </cell>
          <cell r="M21">
            <v>0.96000498369615272</v>
          </cell>
          <cell r="N21">
            <v>0.95445099684348278</v>
          </cell>
          <cell r="O21">
            <v>0.95209317397411575</v>
          </cell>
          <cell r="P21">
            <v>0.95428452893281124</v>
          </cell>
          <cell r="Q21">
            <v>0.95649448612032262</v>
          </cell>
        </row>
        <row r="22">
          <cell r="B22" t="str">
            <v>INDICADOR CALIDAD DE CARTERA</v>
          </cell>
          <cell r="C22" t="str">
            <v>%</v>
          </cell>
          <cell r="D22" t="str">
            <v>Previsto</v>
          </cell>
          <cell r="E22">
            <v>9.2429592435180244E-2</v>
          </cell>
          <cell r="F22">
            <v>0.1074</v>
          </cell>
          <cell r="G22">
            <v>8.3900000000000002E-2</v>
          </cell>
          <cell r="H22">
            <v>8.0799999999999997E-2</v>
          </cell>
          <cell r="I22">
            <v>8.2100000000000006E-2</v>
          </cell>
          <cell r="J22">
            <v>8.6499999999999994E-2</v>
          </cell>
          <cell r="K22">
            <v>8.5699999999999998E-2</v>
          </cell>
          <cell r="L22">
            <v>8.5300000000000001E-2</v>
          </cell>
          <cell r="M22">
            <v>8.4400000000000003E-2</v>
          </cell>
          <cell r="N22">
            <v>8.7599999999999997E-2</v>
          </cell>
          <cell r="O22">
            <v>9.11E-2</v>
          </cell>
          <cell r="P22">
            <v>9.4799999999999995E-2</v>
          </cell>
          <cell r="Q22">
            <v>9.2399999999999996E-2</v>
          </cell>
        </row>
        <row r="23">
          <cell r="B23" t="str">
            <v>CALIDAD DE CARTERA</v>
          </cell>
          <cell r="D23" t="str">
            <v>Real</v>
          </cell>
          <cell r="E23">
            <v>0.1045093855309424</v>
          </cell>
          <cell r="F23">
            <v>0.1045093855309424</v>
          </cell>
          <cell r="G23">
            <v>8.5112809298772921E-2</v>
          </cell>
          <cell r="H23">
            <v>8.2407458627459004E-2</v>
          </cell>
          <cell r="I23">
            <v>8.8436164175169252E-2</v>
          </cell>
          <cell r="J23">
            <v>9.2238161089338438E-2</v>
          </cell>
          <cell r="K23">
            <v>9.4778394873855379E-2</v>
          </cell>
          <cell r="L23">
            <v>9.6607660346839361E-2</v>
          </cell>
          <cell r="M23">
            <v>9.8194753399593757E-2</v>
          </cell>
          <cell r="N23">
            <v>0.1017590422738259</v>
          </cell>
          <cell r="O23">
            <v>0.10424758216792543</v>
          </cell>
          <cell r="P23">
            <v>0.10393226615115414</v>
          </cell>
          <cell r="Q23">
            <v>0.10150836498202018</v>
          </cell>
        </row>
        <row r="24">
          <cell r="D24" t="str">
            <v>Cumplimiento</v>
          </cell>
          <cell r="E24">
            <v>0.88441427500130454</v>
          </cell>
          <cell r="F24">
            <v>1.0276588983312103</v>
          </cell>
          <cell r="G24">
            <v>0.98575056670359018</v>
          </cell>
          <cell r="H24">
            <v>0.98049377259980952</v>
          </cell>
          <cell r="I24">
            <v>0.92835324514280226</v>
          </cell>
          <cell r="J24">
            <v>0.93778972800877203</v>
          </cell>
          <cell r="K24">
            <v>0.90421451127191799</v>
          </cell>
          <cell r="L24">
            <v>0.88295275647663163</v>
          </cell>
          <cell r="M24">
            <v>0.85951639041795458</v>
          </cell>
          <cell r="N24">
            <v>0.86085715866188095</v>
          </cell>
          <cell r="O24">
            <v>0.87388117887715733</v>
          </cell>
          <cell r="P24">
            <v>0.91213252159947511</v>
          </cell>
          <cell r="Q24">
            <v>0.91026980895974918</v>
          </cell>
        </row>
        <row r="26">
          <cell r="B26" t="str">
            <v>TESORERÍA</v>
          </cell>
        </row>
        <row r="27">
          <cell r="B27" t="str">
            <v>RENDIMIENTOS FINANCIEROS</v>
          </cell>
          <cell r="C27" t="str">
            <v>M$</v>
          </cell>
          <cell r="D27" t="str">
            <v>Previsto</v>
          </cell>
          <cell r="E27">
            <v>115011.08963699998</v>
          </cell>
          <cell r="F27">
            <v>6887.7871299999997</v>
          </cell>
          <cell r="G27">
            <v>26105.142047000001</v>
          </cell>
          <cell r="H27">
            <v>29666.618397000002</v>
          </cell>
          <cell r="I27">
            <v>52872.087213000006</v>
          </cell>
          <cell r="J27">
            <v>69067.420068000007</v>
          </cell>
          <cell r="K27">
            <v>70755.471546000001</v>
          </cell>
          <cell r="L27">
            <v>72880.390824999995</v>
          </cell>
          <cell r="M27">
            <v>74420.951550999991</v>
          </cell>
          <cell r="N27">
            <v>92611.830798999988</v>
          </cell>
          <cell r="O27">
            <v>101693.40768199999</v>
          </cell>
          <cell r="P27">
            <v>113695.75189799999</v>
          </cell>
          <cell r="Q27">
            <v>115011.08963699998</v>
          </cell>
        </row>
        <row r="28">
          <cell r="C28" t="str">
            <v>M $</v>
          </cell>
          <cell r="D28" t="str">
            <v>Real</v>
          </cell>
          <cell r="E28">
            <v>1012515.03675243</v>
          </cell>
          <cell r="F28">
            <v>6309.8383150700001</v>
          </cell>
          <cell r="G28">
            <v>25090.924155950001</v>
          </cell>
          <cell r="H28">
            <v>27368.20327296</v>
          </cell>
          <cell r="I28">
            <v>48917.91808951</v>
          </cell>
          <cell r="J28">
            <v>67269.771631559997</v>
          </cell>
          <cell r="K28">
            <v>68196.527755720002</v>
          </cell>
          <cell r="L28">
            <v>77762.83763508001</v>
          </cell>
          <cell r="M28">
            <v>89092.521806840014</v>
          </cell>
          <cell r="N28">
            <v>123649.29029356001</v>
          </cell>
          <cell r="O28">
            <v>133610.21006096</v>
          </cell>
          <cell r="P28">
            <v>164877.45983489999</v>
          </cell>
          <cell r="Q28">
            <v>180369.53390031998</v>
          </cell>
        </row>
        <row r="29">
          <cell r="D29" t="str">
            <v>Cumplimiento</v>
          </cell>
          <cell r="E29">
            <v>8.8036296321350207</v>
          </cell>
          <cell r="F29">
            <v>0.91609078445343883</v>
          </cell>
          <cell r="G29">
            <v>0.96114873118774868</v>
          </cell>
          <cell r="H29">
            <v>0.92252520684081651</v>
          </cell>
          <cell r="I29">
            <v>0.925212539698683</v>
          </cell>
          <cell r="J29">
            <v>0.97397255558887041</v>
          </cell>
          <cell r="K29">
            <v>0.96383398012383592</v>
          </cell>
          <cell r="L29">
            <v>1.0669925991725775</v>
          </cell>
          <cell r="M29">
            <v>1.1971430081189667</v>
          </cell>
          <cell r="N29">
            <v>1.3351349306755651</v>
          </cell>
          <cell r="O29">
            <v>1.3138532094308939</v>
          </cell>
          <cell r="P29">
            <v>1.4501637667414056</v>
          </cell>
          <cell r="Q29">
            <v>1.5682794978258658</v>
          </cell>
        </row>
        <row r="31">
          <cell r="B31" t="str">
            <v>APORTES DE CESANTÍAS</v>
          </cell>
        </row>
        <row r="32">
          <cell r="B32" t="str">
            <v>APORTES DE CESANTÍAS</v>
          </cell>
          <cell r="C32" t="str">
            <v>M$</v>
          </cell>
          <cell r="D32" t="str">
            <v>Previsto</v>
          </cell>
          <cell r="E32">
            <v>1106602.429765</v>
          </cell>
          <cell r="F32">
            <v>58606.237072999997</v>
          </cell>
          <cell r="G32">
            <v>592235.30961099989</v>
          </cell>
          <cell r="H32">
            <v>659506.53619499994</v>
          </cell>
          <cell r="I32">
            <v>709458.60235299997</v>
          </cell>
          <cell r="J32">
            <v>759927.74574899999</v>
          </cell>
          <cell r="K32">
            <v>810298.54733299999</v>
          </cell>
          <cell r="L32">
            <v>858710.12993000005</v>
          </cell>
          <cell r="M32">
            <v>907904.15543200006</v>
          </cell>
          <cell r="N32">
            <v>956408.05267500004</v>
          </cell>
          <cell r="O32">
            <v>1006416.508153</v>
          </cell>
          <cell r="P32">
            <v>1056487.8160320001</v>
          </cell>
          <cell r="Q32">
            <v>1106602.429765</v>
          </cell>
        </row>
        <row r="33">
          <cell r="C33" t="str">
            <v>M $</v>
          </cell>
          <cell r="D33" t="str">
            <v>Real</v>
          </cell>
          <cell r="E33">
            <v>1165865.3908838399</v>
          </cell>
          <cell r="F33">
            <v>41962.377266880001</v>
          </cell>
          <cell r="G33">
            <v>548177.78297308995</v>
          </cell>
          <cell r="H33">
            <v>624926.71514351002</v>
          </cell>
          <cell r="I33">
            <v>699074.24713816994</v>
          </cell>
          <cell r="J33">
            <v>755776.53745718999</v>
          </cell>
          <cell r="K33">
            <v>815945.86229167995</v>
          </cell>
          <cell r="L33">
            <v>884615.12232823996</v>
          </cell>
          <cell r="M33">
            <v>930326.08187338</v>
          </cell>
          <cell r="N33">
            <v>976654.62485363998</v>
          </cell>
          <cell r="O33">
            <v>1031113.55105288</v>
          </cell>
          <cell r="P33">
            <v>1073752.99252784</v>
          </cell>
          <cell r="Q33">
            <v>1165865.3908838399</v>
          </cell>
        </row>
        <row r="34">
          <cell r="D34" t="str">
            <v>Cumplimiento</v>
          </cell>
          <cell r="E34">
            <v>1.0535539770425275</v>
          </cell>
          <cell r="F34">
            <v>0.71600531551977331</v>
          </cell>
          <cell r="G34">
            <v>0.92560807178678961</v>
          </cell>
          <cell r="H34">
            <v>0.94756712912809482</v>
          </cell>
          <cell r="I34">
            <v>0.98536298639499309</v>
          </cell>
          <cell r="J34">
            <v>0.99453736448625329</v>
          </cell>
          <cell r="K34">
            <v>1.0069694250067058</v>
          </cell>
          <cell r="L34">
            <v>1.0301673306222108</v>
          </cell>
          <cell r="M34">
            <v>1.0246963584286175</v>
          </cell>
          <cell r="N34">
            <v>1.0211693869808098</v>
          </cell>
          <cell r="O34">
            <v>1.0245395844561458</v>
          </cell>
          <cell r="P34">
            <v>1.0163420497935178</v>
          </cell>
          <cell r="Q34">
            <v>1.0535539770425275</v>
          </cell>
        </row>
        <row r="36">
          <cell r="B36" t="str">
            <v>RECAUDO AHORRO VOLUNTARIO</v>
          </cell>
        </row>
        <row r="37">
          <cell r="B37" t="str">
            <v xml:space="preserve">RECAUDO AHORRO VOLUNTARIO                                                                                                                                                                                </v>
          </cell>
          <cell r="C37" t="str">
            <v>No.</v>
          </cell>
          <cell r="D37" t="str">
            <v>Previsto</v>
          </cell>
          <cell r="E37">
            <v>220679.1461384299</v>
          </cell>
          <cell r="F37">
            <v>23100</v>
          </cell>
          <cell r="G37">
            <v>40277.65</v>
          </cell>
          <cell r="H37">
            <v>59495.33</v>
          </cell>
          <cell r="I37">
            <v>76771.17</v>
          </cell>
          <cell r="J37">
            <v>94225.989999999991</v>
          </cell>
          <cell r="K37">
            <v>111393.98999999999</v>
          </cell>
          <cell r="L37">
            <v>128998.12999999999</v>
          </cell>
          <cell r="M37">
            <v>147940.94999999998</v>
          </cell>
          <cell r="N37">
            <v>166379.08226913429</v>
          </cell>
          <cell r="O37">
            <v>184576.12895081678</v>
          </cell>
          <cell r="P37">
            <v>202621.88245972359</v>
          </cell>
          <cell r="Q37">
            <v>220679.1461384299</v>
          </cell>
        </row>
        <row r="38">
          <cell r="D38" t="str">
            <v>Real</v>
          </cell>
          <cell r="E38">
            <v>1494917.5071734977</v>
          </cell>
          <cell r="F38">
            <v>17530.268334080349</v>
          </cell>
          <cell r="G38">
            <v>35897.379139973506</v>
          </cell>
          <cell r="H38">
            <v>55159.889264620637</v>
          </cell>
          <cell r="I38">
            <v>74102.383662153909</v>
          </cell>
          <cell r="J38">
            <v>93750.963026847225</v>
          </cell>
          <cell r="K38">
            <v>113035.61767548478</v>
          </cell>
          <cell r="L38">
            <v>133893.11368290015</v>
          </cell>
          <cell r="M38">
            <v>154678.82431041924</v>
          </cell>
          <cell r="N38">
            <v>173809.3896253719</v>
          </cell>
          <cell r="O38">
            <v>194573.74744932642</v>
          </cell>
          <cell r="P38">
            <v>214663.52371729916</v>
          </cell>
          <cell r="Q38">
            <v>233822.40728502048</v>
          </cell>
        </row>
        <row r="39">
          <cell r="D39" t="str">
            <v>Cumplimiento</v>
          </cell>
          <cell r="E39">
            <v>6.7741675338717791</v>
          </cell>
          <cell r="F39">
            <v>0.75888607506841332</v>
          </cell>
          <cell r="G39">
            <v>0.89124810260711596</v>
          </cell>
          <cell r="H39">
            <v>0.92712973042792834</v>
          </cell>
          <cell r="I39">
            <v>0.9652371282364709</v>
          </cell>
          <cell r="J39">
            <v>0.99495864173830628</v>
          </cell>
          <cell r="K39">
            <v>1.0147371296735559</v>
          </cell>
          <cell r="L39">
            <v>1.0379461600172046</v>
          </cell>
          <cell r="M39">
            <v>1.0455443493530308</v>
          </cell>
          <cell r="N39">
            <v>1.0446589033603297</v>
          </cell>
          <cell r="O39">
            <v>1.0541652842940143</v>
          </cell>
          <cell r="P39">
            <v>1.0594291253807158</v>
          </cell>
          <cell r="Q39">
            <v>1.0595582381778201</v>
          </cell>
        </row>
        <row r="40">
          <cell r="C40" t="str">
            <v>M$</v>
          </cell>
          <cell r="D40" t="str">
            <v>Previsto</v>
          </cell>
          <cell r="E40">
            <v>358948</v>
          </cell>
          <cell r="F40">
            <v>27117.965937000001</v>
          </cell>
          <cell r="G40">
            <v>54714.676659999997</v>
          </cell>
          <cell r="H40">
            <v>82798.584008000005</v>
          </cell>
          <cell r="I40">
            <v>111378.28902</v>
          </cell>
          <cell r="J40">
            <v>140462.54459100001</v>
          </cell>
          <cell r="K40">
            <v>170060.25813200002</v>
          </cell>
          <cell r="L40">
            <v>200180.49431200002</v>
          </cell>
          <cell r="M40">
            <v>230832.47782400003</v>
          </cell>
          <cell r="N40">
            <v>262025.59622100001</v>
          </cell>
          <cell r="O40">
            <v>293769.40278</v>
          </cell>
          <cell r="P40">
            <v>326073.61943800002</v>
          </cell>
          <cell r="Q40">
            <v>358948</v>
          </cell>
        </row>
        <row r="41">
          <cell r="C41" t="str">
            <v>M $</v>
          </cell>
          <cell r="D41" t="str">
            <v>Real</v>
          </cell>
          <cell r="E41">
            <v>339033.35660460003</v>
          </cell>
          <cell r="F41">
            <v>25418.204288000001</v>
          </cell>
          <cell r="G41">
            <v>52049.797470000005</v>
          </cell>
          <cell r="H41">
            <v>79979.684686619992</v>
          </cell>
          <cell r="I41">
            <v>107445.56159991001</v>
          </cell>
          <cell r="J41">
            <v>135935.23413332002</v>
          </cell>
          <cell r="K41">
            <v>163897.23004468001</v>
          </cell>
          <cell r="L41">
            <v>194139.78448533002</v>
          </cell>
          <cell r="M41">
            <v>224278.25292933002</v>
          </cell>
          <cell r="N41">
            <v>252016.82532614001</v>
          </cell>
          <cell r="O41">
            <v>282124.33303909004</v>
          </cell>
          <cell r="P41">
            <v>311253.72384749004</v>
          </cell>
          <cell r="Q41">
            <v>339033.35660460003</v>
          </cell>
        </row>
        <row r="42">
          <cell r="D42" t="str">
            <v>Cumplimiento</v>
          </cell>
          <cell r="E42">
            <v>0.94451941953876339</v>
          </cell>
          <cell r="F42">
            <v>0.93731972180550494</v>
          </cell>
          <cell r="G42">
            <v>0.95129498422224634</v>
          </cell>
          <cell r="H42">
            <v>0.96595473998555759</v>
          </cell>
          <cell r="I42">
            <v>0.96469035882402721</v>
          </cell>
          <cell r="J42">
            <v>0.96776855729858335</v>
          </cell>
          <cell r="K42">
            <v>0.96375973931230718</v>
          </cell>
          <cell r="L42">
            <v>0.96982368413350506</v>
          </cell>
          <cell r="M42">
            <v>0.97160614071098206</v>
          </cell>
          <cell r="N42">
            <v>0.96180231611258959</v>
          </cell>
          <cell r="O42">
            <v>0.96035982770598205</v>
          </cell>
          <cell r="P42">
            <v>0.95455046128523791</v>
          </cell>
          <cell r="Q42">
            <v>0.94451941953876339</v>
          </cell>
        </row>
        <row r="44">
          <cell r="B44" t="str">
            <v>DESEMBOLSO DE CESANTÍAS</v>
          </cell>
        </row>
        <row r="45">
          <cell r="C45" t="str">
            <v>No.</v>
          </cell>
          <cell r="D45" t="str">
            <v>Previsto</v>
          </cell>
          <cell r="E45">
            <v>133835</v>
          </cell>
          <cell r="F45">
            <v>8834</v>
          </cell>
          <cell r="G45">
            <v>18948</v>
          </cell>
          <cell r="H45">
            <v>31870</v>
          </cell>
          <cell r="I45">
            <v>45245</v>
          </cell>
          <cell r="J45">
            <v>58571</v>
          </cell>
          <cell r="K45">
            <v>70511</v>
          </cell>
          <cell r="L45">
            <v>82146</v>
          </cell>
          <cell r="M45">
            <v>93443</v>
          </cell>
          <cell r="N45">
            <v>103689</v>
          </cell>
          <cell r="O45">
            <v>114446</v>
          </cell>
          <cell r="P45">
            <v>124509</v>
          </cell>
          <cell r="Q45">
            <v>133835</v>
          </cell>
        </row>
        <row r="46">
          <cell r="C46" t="str">
            <v>M $</v>
          </cell>
          <cell r="D46" t="str">
            <v>Real</v>
          </cell>
          <cell r="E46">
            <v>117659</v>
          </cell>
          <cell r="F46">
            <v>7421</v>
          </cell>
          <cell r="G46">
            <v>17188</v>
          </cell>
          <cell r="H46">
            <v>29683</v>
          </cell>
          <cell r="I46">
            <v>40355</v>
          </cell>
          <cell r="J46">
            <v>51846</v>
          </cell>
          <cell r="K46">
            <v>61302</v>
          </cell>
          <cell r="L46">
            <v>72183</v>
          </cell>
          <cell r="M46">
            <v>82615</v>
          </cell>
          <cell r="N46">
            <v>91104</v>
          </cell>
          <cell r="O46">
            <v>100760</v>
          </cell>
          <cell r="P46">
            <v>109536</v>
          </cell>
          <cell r="Q46">
            <v>117659</v>
          </cell>
        </row>
        <row r="47">
          <cell r="B47" t="str">
            <v>RETIROS DEFINITIVOS</v>
          </cell>
          <cell r="D47" t="str">
            <v>Cumplimiento</v>
          </cell>
          <cell r="E47">
            <v>0.87913475548249709</v>
          </cell>
          <cell r="F47">
            <v>0.84004980756169345</v>
          </cell>
          <cell r="G47">
            <v>0.907114207304201</v>
          </cell>
          <cell r="H47">
            <v>0.93137747097583934</v>
          </cell>
          <cell r="I47">
            <v>0.89192175931042106</v>
          </cell>
          <cell r="J47">
            <v>0.88518208669819531</v>
          </cell>
          <cell r="K47">
            <v>0.86939626441264484</v>
          </cell>
          <cell r="L47">
            <v>0.87871594478124315</v>
          </cell>
          <cell r="M47">
            <v>0.88412187108718687</v>
          </cell>
          <cell r="N47">
            <v>0.87862743396117238</v>
          </cell>
          <cell r="O47">
            <v>0.88041521765723574</v>
          </cell>
          <cell r="P47">
            <v>0.87974363299038627</v>
          </cell>
          <cell r="Q47">
            <v>0.87913475548249709</v>
          </cell>
        </row>
        <row r="48">
          <cell r="C48" t="str">
            <v>M $</v>
          </cell>
          <cell r="D48" t="str">
            <v>Previsto</v>
          </cell>
          <cell r="E48">
            <v>345145</v>
          </cell>
          <cell r="F48">
            <v>17489</v>
          </cell>
          <cell r="G48">
            <v>37766</v>
          </cell>
          <cell r="H48">
            <v>67385</v>
          </cell>
          <cell r="I48">
            <v>96764</v>
          </cell>
          <cell r="J48">
            <v>125809</v>
          </cell>
          <cell r="K48">
            <v>151642</v>
          </cell>
          <cell r="L48">
            <v>177474</v>
          </cell>
          <cell r="M48">
            <v>208214</v>
          </cell>
          <cell r="N48">
            <v>235086</v>
          </cell>
          <cell r="O48">
            <v>271246</v>
          </cell>
          <cell r="P48">
            <v>308810</v>
          </cell>
          <cell r="Q48">
            <v>345145</v>
          </cell>
        </row>
        <row r="49">
          <cell r="C49" t="str">
            <v>M $</v>
          </cell>
          <cell r="D49" t="str">
            <v>Real</v>
          </cell>
          <cell r="E49">
            <v>306359.72504599998</v>
          </cell>
          <cell r="F49">
            <v>19051.134216999999</v>
          </cell>
          <cell r="G49">
            <v>45687.359723000001</v>
          </cell>
          <cell r="H49">
            <v>80007.527644999995</v>
          </cell>
          <cell r="I49">
            <v>107637.95430799999</v>
          </cell>
          <cell r="J49">
            <v>137779.68735099997</v>
          </cell>
          <cell r="K49">
            <v>161639.71372799997</v>
          </cell>
          <cell r="L49">
            <v>189250.27901699996</v>
          </cell>
          <cell r="M49">
            <v>215460.89998699995</v>
          </cell>
          <cell r="N49">
            <v>237813.87633299996</v>
          </cell>
          <cell r="O49">
            <v>263185.94028899999</v>
          </cell>
          <cell r="P49">
            <v>285603.26532599999</v>
          </cell>
          <cell r="Q49">
            <v>306359.72504599998</v>
          </cell>
        </row>
        <row r="50">
          <cell r="D50" t="str">
            <v>Cumplimiento</v>
          </cell>
          <cell r="E50">
            <v>0.88762614276898111</v>
          </cell>
          <cell r="F50">
            <v>1.0893209570015439</v>
          </cell>
          <cell r="G50">
            <v>1.2097484436530213</v>
          </cell>
          <cell r="H50">
            <v>1.1873195465608073</v>
          </cell>
          <cell r="I50">
            <v>1.11237603145798</v>
          </cell>
          <cell r="J50">
            <v>1.0951496900142277</v>
          </cell>
          <cell r="K50">
            <v>1.0659297142480313</v>
          </cell>
          <cell r="L50">
            <v>1.0663549534974135</v>
          </cell>
          <cell r="M50">
            <v>1.0348050562738333</v>
          </cell>
          <cell r="N50">
            <v>1.0116037379214413</v>
          </cell>
          <cell r="O50">
            <v>0.97028505596027215</v>
          </cell>
          <cell r="P50">
            <v>0.92485109072245064</v>
          </cell>
          <cell r="Q50">
            <v>0.88762614276898111</v>
          </cell>
        </row>
        <row r="51">
          <cell r="C51" t="str">
            <v>No.</v>
          </cell>
          <cell r="D51" t="str">
            <v>Previsto</v>
          </cell>
          <cell r="E51">
            <v>311679</v>
          </cell>
          <cell r="F51">
            <v>24455</v>
          </cell>
          <cell r="G51">
            <v>95440</v>
          </cell>
          <cell r="H51">
            <v>137747</v>
          </cell>
          <cell r="I51">
            <v>170770</v>
          </cell>
          <cell r="J51">
            <v>196642</v>
          </cell>
          <cell r="K51">
            <v>219498</v>
          </cell>
          <cell r="L51">
            <v>240131</v>
          </cell>
          <cell r="M51">
            <v>255843</v>
          </cell>
          <cell r="N51">
            <v>270694</v>
          </cell>
          <cell r="O51">
            <v>284653</v>
          </cell>
          <cell r="P51">
            <v>298265</v>
          </cell>
          <cell r="Q51">
            <v>311679</v>
          </cell>
        </row>
        <row r="52">
          <cell r="C52" t="str">
            <v>M $</v>
          </cell>
          <cell r="D52" t="str">
            <v>Real</v>
          </cell>
          <cell r="E52">
            <v>285189</v>
          </cell>
          <cell r="F52">
            <v>21158</v>
          </cell>
          <cell r="G52">
            <v>78757</v>
          </cell>
          <cell r="H52">
            <v>121929</v>
          </cell>
          <cell r="I52">
            <v>151015</v>
          </cell>
          <cell r="J52">
            <v>167275</v>
          </cell>
          <cell r="K52">
            <v>193058</v>
          </cell>
          <cell r="L52">
            <v>213464</v>
          </cell>
          <cell r="M52">
            <v>232529</v>
          </cell>
          <cell r="N52">
            <v>243997</v>
          </cell>
          <cell r="O52">
            <v>258963</v>
          </cell>
          <cell r="P52">
            <v>273235</v>
          </cell>
          <cell r="Q52">
            <v>285189</v>
          </cell>
        </row>
        <row r="53">
          <cell r="B53" t="str">
            <v>RETIROS PARCIALES</v>
          </cell>
          <cell r="D53" t="str">
            <v>Cumplimiento</v>
          </cell>
          <cell r="E53">
            <v>0.91500871088523772</v>
          </cell>
          <cell r="F53">
            <v>0.86518094459210793</v>
          </cell>
          <cell r="G53">
            <v>0.8251990779547359</v>
          </cell>
          <cell r="H53">
            <v>0.88516628311324386</v>
          </cell>
          <cell r="I53">
            <v>0.88431808865725825</v>
          </cell>
          <cell r="J53">
            <v>0.85065754009824956</v>
          </cell>
          <cell r="K53">
            <v>0.87954332157923987</v>
          </cell>
          <cell r="L53">
            <v>0.8889481158201149</v>
          </cell>
          <cell r="M53">
            <v>0.90887380151108299</v>
          </cell>
          <cell r="N53">
            <v>0.90137572314125913</v>
          </cell>
          <cell r="O53">
            <v>0.90974976550396447</v>
          </cell>
          <cell r="P53">
            <v>0.9160813370660319</v>
          </cell>
          <cell r="Q53">
            <v>0.91500871088523772</v>
          </cell>
        </row>
        <row r="54">
          <cell r="C54" t="str">
            <v>M $</v>
          </cell>
          <cell r="D54" t="str">
            <v>Previsto</v>
          </cell>
          <cell r="E54">
            <v>731169</v>
          </cell>
          <cell r="F54">
            <v>45964</v>
          </cell>
          <cell r="G54">
            <v>178868</v>
          </cell>
          <cell r="H54">
            <v>265352</v>
          </cell>
          <cell r="I54">
            <v>339098</v>
          </cell>
          <cell r="J54">
            <v>406114</v>
          </cell>
          <cell r="K54">
            <v>461539</v>
          </cell>
          <cell r="L54">
            <v>509095</v>
          </cell>
          <cell r="M54">
            <v>559536</v>
          </cell>
          <cell r="N54">
            <v>601613</v>
          </cell>
          <cell r="O54">
            <v>647437</v>
          </cell>
          <cell r="P54">
            <v>692215</v>
          </cell>
          <cell r="Q54">
            <v>731169</v>
          </cell>
        </row>
        <row r="55">
          <cell r="C55" t="str">
            <v>M $</v>
          </cell>
          <cell r="D55" t="str">
            <v>Real</v>
          </cell>
          <cell r="E55">
            <v>642980.38087700005</v>
          </cell>
          <cell r="F55">
            <v>42191.182358999999</v>
          </cell>
          <cell r="G55">
            <v>156625.55090500001</v>
          </cell>
          <cell r="H55">
            <v>246012.23789600001</v>
          </cell>
          <cell r="I55">
            <v>314286.74032300001</v>
          </cell>
          <cell r="J55">
            <v>369066.512621</v>
          </cell>
          <cell r="K55">
            <v>412405.374793</v>
          </cell>
          <cell r="L55">
            <v>461980.80242600001</v>
          </cell>
          <cell r="M55">
            <v>505570.20444300002</v>
          </cell>
          <cell r="N55">
            <v>538328.03193300008</v>
          </cell>
          <cell r="O55">
            <v>576599.07183000003</v>
          </cell>
          <cell r="P55">
            <v>611830.83517700003</v>
          </cell>
          <cell r="Q55">
            <v>642980.38087700005</v>
          </cell>
        </row>
        <row r="56">
          <cell r="D56" t="str">
            <v>Cumplimiento</v>
          </cell>
          <cell r="E56">
            <v>0.87938681874778613</v>
          </cell>
          <cell r="F56">
            <v>0.91791798709859884</v>
          </cell>
          <cell r="G56">
            <v>0.87564880752845675</v>
          </cell>
          <cell r="H56">
            <v>0.92711657683379056</v>
          </cell>
          <cell r="I56">
            <v>0.92683159535886384</v>
          </cell>
          <cell r="J56">
            <v>0.90877564580634995</v>
          </cell>
          <cell r="K56">
            <v>0.89354393625024098</v>
          </cell>
          <cell r="L56">
            <v>0.90745499843054833</v>
          </cell>
          <cell r="M56">
            <v>0.90355259436926316</v>
          </cell>
          <cell r="N56">
            <v>0.89480784479889908</v>
          </cell>
          <cell r="O56">
            <v>0.89058714875733092</v>
          </cell>
          <cell r="P56">
            <v>0.88387399171789116</v>
          </cell>
          <cell r="Q56">
            <v>0.87938681874778613</v>
          </cell>
        </row>
        <row r="57">
          <cell r="C57" t="str">
            <v>No.</v>
          </cell>
          <cell r="D57" t="str">
            <v>Previsto</v>
          </cell>
          <cell r="E57">
            <v>445514</v>
          </cell>
          <cell r="F57">
            <v>33289</v>
          </cell>
          <cell r="G57">
            <v>114388</v>
          </cell>
          <cell r="H57">
            <v>169617</v>
          </cell>
          <cell r="I57">
            <v>216015</v>
          </cell>
          <cell r="J57">
            <v>255213</v>
          </cell>
          <cell r="K57">
            <v>290009</v>
          </cell>
          <cell r="L57">
            <v>322277</v>
          </cell>
          <cell r="M57">
            <v>349286</v>
          </cell>
          <cell r="N57">
            <v>374383</v>
          </cell>
          <cell r="O57">
            <v>399099</v>
          </cell>
          <cell r="P57">
            <v>422774</v>
          </cell>
          <cell r="Q57">
            <v>445514</v>
          </cell>
        </row>
        <row r="58">
          <cell r="C58" t="str">
            <v>M $</v>
          </cell>
          <cell r="D58" t="str">
            <v>Real</v>
          </cell>
          <cell r="E58">
            <v>402848</v>
          </cell>
          <cell r="F58">
            <v>28579</v>
          </cell>
          <cell r="G58">
            <v>95945</v>
          </cell>
          <cell r="H58">
            <v>151612</v>
          </cell>
          <cell r="I58">
            <v>191370</v>
          </cell>
          <cell r="J58">
            <v>219121</v>
          </cell>
          <cell r="K58">
            <v>254360</v>
          </cell>
          <cell r="L58">
            <v>285647</v>
          </cell>
          <cell r="M58">
            <v>315144</v>
          </cell>
          <cell r="N58">
            <v>335101</v>
          </cell>
          <cell r="O58">
            <v>359723</v>
          </cell>
          <cell r="P58">
            <v>382771</v>
          </cell>
          <cell r="Q58">
            <v>402848</v>
          </cell>
        </row>
        <row r="59">
          <cell r="B59" t="str">
            <v>TOTAL RETIROS</v>
          </cell>
          <cell r="D59" t="str">
            <v>Cumplimiento</v>
          </cell>
          <cell r="E59">
            <v>0.90423196577436404</v>
          </cell>
          <cell r="F59">
            <v>0.85851182072155963</v>
          </cell>
          <cell r="G59">
            <v>0.8387680525929293</v>
          </cell>
          <cell r="H59">
            <v>0.89384908352346759</v>
          </cell>
          <cell r="I59">
            <v>0.88591070064578847</v>
          </cell>
          <cell r="J59">
            <v>0.85858087166406105</v>
          </cell>
          <cell r="K59">
            <v>0.87707622866876545</v>
          </cell>
          <cell r="L59">
            <v>0.88634001185315736</v>
          </cell>
          <cell r="M59">
            <v>0.90225202269773197</v>
          </cell>
          <cell r="N59">
            <v>0.89507536399889953</v>
          </cell>
          <cell r="O59">
            <v>0.90133776331186</v>
          </cell>
          <cell r="P59">
            <v>0.9053797064152479</v>
          </cell>
          <cell r="Q59">
            <v>0.90423196577436404</v>
          </cell>
        </row>
        <row r="60">
          <cell r="C60" t="str">
            <v>M $</v>
          </cell>
          <cell r="D60" t="str">
            <v>Previsto</v>
          </cell>
          <cell r="E60">
            <v>1076314</v>
          </cell>
          <cell r="F60">
            <v>63453</v>
          </cell>
          <cell r="G60">
            <v>216634</v>
          </cell>
          <cell r="H60">
            <v>332737</v>
          </cell>
          <cell r="I60">
            <v>435862</v>
          </cell>
          <cell r="J60">
            <v>531923</v>
          </cell>
          <cell r="K60">
            <v>613181</v>
          </cell>
          <cell r="L60">
            <v>686569</v>
          </cell>
          <cell r="M60">
            <v>767750</v>
          </cell>
          <cell r="N60">
            <v>836699</v>
          </cell>
          <cell r="O60">
            <v>918683</v>
          </cell>
          <cell r="P60">
            <v>1001025</v>
          </cell>
          <cell r="Q60">
            <v>1076314</v>
          </cell>
        </row>
        <row r="61">
          <cell r="C61" t="str">
            <v>M $</v>
          </cell>
          <cell r="D61" t="str">
            <v>Real</v>
          </cell>
          <cell r="E61">
            <v>949340.10592300002</v>
          </cell>
          <cell r="F61">
            <v>61242.316575999997</v>
          </cell>
          <cell r="G61">
            <v>202312.91062800001</v>
          </cell>
          <cell r="H61">
            <v>326019.765541</v>
          </cell>
          <cell r="I61">
            <v>421924.69463099999</v>
          </cell>
          <cell r="J61">
            <v>506846.19997199997</v>
          </cell>
          <cell r="K61">
            <v>574045.088521</v>
          </cell>
          <cell r="L61">
            <v>651231.081443</v>
          </cell>
          <cell r="M61">
            <v>721031.10442999995</v>
          </cell>
          <cell r="N61">
            <v>776141.90826599998</v>
          </cell>
          <cell r="O61">
            <v>839785.01211900008</v>
          </cell>
          <cell r="P61">
            <v>897434.10050299997</v>
          </cell>
          <cell r="Q61">
            <v>949340.10592300002</v>
          </cell>
        </row>
        <row r="62">
          <cell r="D62" t="str">
            <v>Cumplimiento</v>
          </cell>
          <cell r="E62">
            <v>0.88202894872964588</v>
          </cell>
          <cell r="F62">
            <v>0.96516030094715766</v>
          </cell>
          <cell r="G62">
            <v>0.93389269748977544</v>
          </cell>
          <cell r="H62">
            <v>0.97981218061411868</v>
          </cell>
          <cell r="I62">
            <v>0.96802358230586738</v>
          </cell>
          <cell r="J62">
            <v>0.95285633441682349</v>
          </cell>
          <cell r="K62">
            <v>0.93617559663622973</v>
          </cell>
          <cell r="L62">
            <v>0.94852969103323925</v>
          </cell>
          <cell r="M62">
            <v>0.93914829622924123</v>
          </cell>
          <cell r="N62">
            <v>0.92762380290403113</v>
          </cell>
          <cell r="O62">
            <v>0.91411837610906055</v>
          </cell>
          <cell r="P62">
            <v>0.89651517245123746</v>
          </cell>
          <cell r="Q62">
            <v>0.88202894872964588</v>
          </cell>
        </row>
        <row r="64">
          <cell r="B64" t="str">
            <v>APROBACIONES DE CRÉDITO HIPOTECARIO</v>
          </cell>
        </row>
        <row r="65">
          <cell r="B65" t="str">
            <v xml:space="preserve">CREDITOS APROBADOS </v>
          </cell>
        </row>
        <row r="66">
          <cell r="B66" t="str">
            <v>CREDITOS APROBADOS POR CESANTIAS  CON CDP</v>
          </cell>
          <cell r="C66" t="str">
            <v>No.</v>
          </cell>
          <cell r="D66" t="str">
            <v>Previsto</v>
          </cell>
          <cell r="E66">
            <v>27355</v>
          </cell>
          <cell r="F66">
            <v>2300</v>
          </cell>
          <cell r="G66">
            <v>4199</v>
          </cell>
          <cell r="H66">
            <v>6649</v>
          </cell>
          <cell r="I66">
            <v>8320</v>
          </cell>
          <cell r="J66">
            <v>10665</v>
          </cell>
          <cell r="K66">
            <v>12994</v>
          </cell>
          <cell r="L66">
            <v>15270</v>
          </cell>
          <cell r="M66">
            <v>17503</v>
          </cell>
          <cell r="N66">
            <v>20447</v>
          </cell>
          <cell r="O66">
            <v>23125</v>
          </cell>
          <cell r="P66">
            <v>26075</v>
          </cell>
          <cell r="Q66">
            <v>27355</v>
          </cell>
        </row>
        <row r="67">
          <cell r="C67" t="str">
            <v>No.</v>
          </cell>
          <cell r="D67" t="str">
            <v>Real</v>
          </cell>
          <cell r="E67">
            <v>8190.7867929200002</v>
          </cell>
          <cell r="F67">
            <v>196</v>
          </cell>
          <cell r="G67">
            <v>696</v>
          </cell>
          <cell r="H67">
            <v>2709.4683243999998</v>
          </cell>
          <cell r="I67">
            <v>5760.7867929200002</v>
          </cell>
          <cell r="J67">
            <v>5760.7867929200002</v>
          </cell>
          <cell r="K67">
            <v>5760.7867929200002</v>
          </cell>
          <cell r="L67">
            <v>5772.7867929200002</v>
          </cell>
          <cell r="M67">
            <v>5772.7867929200002</v>
          </cell>
          <cell r="N67">
            <v>5772.7867929200002</v>
          </cell>
          <cell r="O67">
            <v>5790.7867929200002</v>
          </cell>
          <cell r="P67">
            <v>8190.7867929200002</v>
          </cell>
          <cell r="Q67">
            <v>8190.7867929200002</v>
          </cell>
        </row>
        <row r="68">
          <cell r="D68" t="str">
            <v>Cumplimiento</v>
          </cell>
          <cell r="E68">
            <v>0.2994255819016633</v>
          </cell>
          <cell r="F68">
            <v>8.5217391304347828E-2</v>
          </cell>
          <cell r="G68">
            <v>0.16575375089306979</v>
          </cell>
          <cell r="H68">
            <v>0.40750012398856966</v>
          </cell>
          <cell r="I68">
            <v>0.69240225876442307</v>
          </cell>
          <cell r="J68">
            <v>0.5401581615489921</v>
          </cell>
          <cell r="K68">
            <v>0.4433420650238572</v>
          </cell>
          <cell r="L68">
            <v>0.37804759613097577</v>
          </cell>
          <cell r="M68">
            <v>0.32981699096840544</v>
          </cell>
          <cell r="N68">
            <v>0.28232928023279702</v>
          </cell>
          <cell r="O68">
            <v>0.250412401856</v>
          </cell>
          <cell r="P68">
            <v>0.3141241339566635</v>
          </cell>
          <cell r="Q68">
            <v>0.2994255819016633</v>
          </cell>
        </row>
        <row r="69">
          <cell r="C69" t="str">
            <v>M $</v>
          </cell>
          <cell r="D69" t="str">
            <v>Previsto</v>
          </cell>
          <cell r="E69">
            <v>700000</v>
          </cell>
          <cell r="F69">
            <v>50100</v>
          </cell>
          <cell r="G69">
            <v>92330</v>
          </cell>
          <cell r="H69">
            <v>152362</v>
          </cell>
          <cell r="I69">
            <v>219775</v>
          </cell>
          <cell r="J69">
            <v>259935</v>
          </cell>
          <cell r="K69">
            <v>344857</v>
          </cell>
          <cell r="L69">
            <v>413917</v>
          </cell>
          <cell r="M69">
            <v>487587</v>
          </cell>
          <cell r="N69">
            <v>569707</v>
          </cell>
          <cell r="O69">
            <v>618856</v>
          </cell>
          <cell r="P69">
            <v>669856</v>
          </cell>
          <cell r="Q69">
            <v>700000</v>
          </cell>
        </row>
        <row r="70">
          <cell r="C70" t="str">
            <v>M $</v>
          </cell>
          <cell r="D70" t="str">
            <v>Real</v>
          </cell>
          <cell r="E70">
            <v>414834.3909</v>
          </cell>
          <cell r="F70">
            <v>6565.2173140000004</v>
          </cell>
          <cell r="G70">
            <v>31565.217314000001</v>
          </cell>
          <cell r="H70">
            <v>132238.63353399999</v>
          </cell>
          <cell r="I70">
            <v>284804.55695999996</v>
          </cell>
          <cell r="J70">
            <v>284804.55695999996</v>
          </cell>
          <cell r="K70">
            <v>284804.55695999996</v>
          </cell>
          <cell r="L70">
            <v>288995.58529199997</v>
          </cell>
          <cell r="M70">
            <v>288995.58529199997</v>
          </cell>
          <cell r="N70">
            <v>288995.58529199997</v>
          </cell>
          <cell r="O70">
            <v>294834.3909</v>
          </cell>
          <cell r="P70">
            <v>414834.3909</v>
          </cell>
          <cell r="Q70">
            <v>414834.3909</v>
          </cell>
        </row>
        <row r="71">
          <cell r="D71" t="str">
            <v>Cumplimiento</v>
          </cell>
          <cell r="E71">
            <v>0.59262055842857142</v>
          </cell>
          <cell r="F71">
            <v>0.13104226175648703</v>
          </cell>
          <cell r="G71">
            <v>0.34187390137550094</v>
          </cell>
          <cell r="H71">
            <v>0.86792398061196352</v>
          </cell>
          <cell r="I71">
            <v>1.2958915115914</v>
          </cell>
          <cell r="J71">
            <v>1.0956760611691383</v>
          </cell>
          <cell r="K71">
            <v>0.8258627690897965</v>
          </cell>
          <cell r="L71">
            <v>0.69819694598675575</v>
          </cell>
          <cell r="M71">
            <v>0.59270568184139438</v>
          </cell>
          <cell r="N71">
            <v>0.50727055362142293</v>
          </cell>
          <cell r="O71">
            <v>0.47641840896751425</v>
          </cell>
          <cell r="P71">
            <v>0.61928890821310845</v>
          </cell>
          <cell r="Q71">
            <v>0.59262055842857142</v>
          </cell>
        </row>
        <row r="72">
          <cell r="B72" t="str">
            <v>CREDITOS APROBADOS POR AHORRO VOLUNTARIO CON CDP</v>
          </cell>
          <cell r="C72" t="str">
            <v>No.</v>
          </cell>
          <cell r="D72" t="str">
            <v>Previsto</v>
          </cell>
          <cell r="E72">
            <v>18390</v>
          </cell>
          <cell r="F72">
            <v>2931</v>
          </cell>
          <cell r="G72">
            <v>2931</v>
          </cell>
          <cell r="H72">
            <v>5862</v>
          </cell>
          <cell r="I72">
            <v>8793</v>
          </cell>
          <cell r="J72">
            <v>8793</v>
          </cell>
          <cell r="K72">
            <v>8793</v>
          </cell>
          <cell r="L72">
            <v>8793</v>
          </cell>
          <cell r="M72">
            <v>15460</v>
          </cell>
          <cell r="N72">
            <v>15460</v>
          </cell>
          <cell r="O72">
            <v>18390</v>
          </cell>
          <cell r="P72">
            <v>18390</v>
          </cell>
          <cell r="Q72">
            <v>18390</v>
          </cell>
        </row>
        <row r="73">
          <cell r="D73" t="str">
            <v>Real</v>
          </cell>
          <cell r="E73">
            <v>8897.3333333333339</v>
          </cell>
          <cell r="F73">
            <v>1120</v>
          </cell>
          <cell r="G73">
            <v>1120</v>
          </cell>
          <cell r="H73">
            <v>4453.3333333333339</v>
          </cell>
          <cell r="I73">
            <v>4453.3333333333339</v>
          </cell>
          <cell r="J73">
            <v>4453.3333333333339</v>
          </cell>
          <cell r="K73">
            <v>4453.3333333333339</v>
          </cell>
          <cell r="L73">
            <v>4453.3333333333339</v>
          </cell>
          <cell r="M73">
            <v>8897.3333333333339</v>
          </cell>
          <cell r="N73">
            <v>8897.3333333333339</v>
          </cell>
          <cell r="O73">
            <v>8897.3333333333339</v>
          </cell>
          <cell r="P73">
            <v>8897.3333333333339</v>
          </cell>
          <cell r="Q73">
            <v>8897.3333333333339</v>
          </cell>
        </row>
        <row r="74">
          <cell r="D74" t="str">
            <v>Cumplimiento</v>
          </cell>
          <cell r="E74">
            <v>0.48381366684792465</v>
          </cell>
          <cell r="F74">
            <v>0.38212214261344252</v>
          </cell>
          <cell r="G74">
            <v>0.38212214261344252</v>
          </cell>
          <cell r="H74">
            <v>0.75969521210053459</v>
          </cell>
          <cell r="I74">
            <v>0.5064634747336898</v>
          </cell>
          <cell r="J74">
            <v>0.5064634747336898</v>
          </cell>
          <cell r="K74">
            <v>0.5064634747336898</v>
          </cell>
          <cell r="L74">
            <v>0.5064634747336898</v>
          </cell>
          <cell r="M74">
            <v>0.57550668391548088</v>
          </cell>
          <cell r="N74">
            <v>0.57550668391548088</v>
          </cell>
          <cell r="O74">
            <v>0.48381366684792465</v>
          </cell>
          <cell r="P74">
            <v>0.48381366684792465</v>
          </cell>
          <cell r="Q74">
            <v>0.48381366684792465</v>
          </cell>
        </row>
        <row r="75">
          <cell r="C75" t="str">
            <v xml:space="preserve"> M $</v>
          </cell>
          <cell r="D75" t="str">
            <v>Previsto</v>
          </cell>
          <cell r="E75">
            <v>300000</v>
          </cell>
          <cell r="F75">
            <v>75000</v>
          </cell>
          <cell r="G75">
            <v>75000</v>
          </cell>
          <cell r="H75">
            <v>150000</v>
          </cell>
          <cell r="I75">
            <v>150000</v>
          </cell>
          <cell r="J75">
            <v>150000</v>
          </cell>
          <cell r="K75">
            <v>225000</v>
          </cell>
          <cell r="L75">
            <v>225000</v>
          </cell>
          <cell r="M75">
            <v>300000</v>
          </cell>
          <cell r="N75">
            <v>300000</v>
          </cell>
          <cell r="O75">
            <v>300000</v>
          </cell>
          <cell r="P75">
            <v>300000</v>
          </cell>
          <cell r="Q75">
            <v>300000</v>
          </cell>
        </row>
        <row r="76">
          <cell r="C76" t="str">
            <v>M $</v>
          </cell>
          <cell r="D76" t="str">
            <v>Real</v>
          </cell>
          <cell r="E76">
            <v>3154000</v>
          </cell>
          <cell r="F76">
            <v>54500</v>
          </cell>
          <cell r="G76">
            <v>54500</v>
          </cell>
          <cell r="H76">
            <v>204500</v>
          </cell>
          <cell r="I76">
            <v>204500</v>
          </cell>
          <cell r="J76">
            <v>204500</v>
          </cell>
          <cell r="K76">
            <v>204500</v>
          </cell>
          <cell r="L76">
            <v>204500</v>
          </cell>
          <cell r="M76">
            <v>404500</v>
          </cell>
          <cell r="N76">
            <v>404500</v>
          </cell>
          <cell r="O76">
            <v>404500</v>
          </cell>
          <cell r="P76">
            <v>404500</v>
          </cell>
          <cell r="Q76">
            <v>404500</v>
          </cell>
        </row>
        <row r="77">
          <cell r="D77" t="str">
            <v>Cumplimiento</v>
          </cell>
          <cell r="E77">
            <v>10.513333333333334</v>
          </cell>
          <cell r="F77">
            <v>0.72666666666666668</v>
          </cell>
          <cell r="G77">
            <v>0.72666666666666668</v>
          </cell>
          <cell r="H77">
            <v>1.3633333333333333</v>
          </cell>
          <cell r="I77">
            <v>1.3633333333333333</v>
          </cell>
          <cell r="J77">
            <v>1.3633333333333333</v>
          </cell>
          <cell r="K77">
            <v>0.90888888888888886</v>
          </cell>
          <cell r="L77">
            <v>0.90888888888888886</v>
          </cell>
          <cell r="M77">
            <v>1.3483333333333334</v>
          </cell>
          <cell r="N77">
            <v>1.3483333333333334</v>
          </cell>
          <cell r="O77">
            <v>1.3483333333333334</v>
          </cell>
          <cell r="P77">
            <v>1.3483333333333334</v>
          </cell>
          <cell r="Q77">
            <v>1.3483333333333334</v>
          </cell>
        </row>
        <row r="78">
          <cell r="B78" t="str">
            <v>TOTAL CREDITOS APROBADOS  CON CDP</v>
          </cell>
          <cell r="C78" t="str">
            <v>No.</v>
          </cell>
          <cell r="D78" t="str">
            <v>Previsto</v>
          </cell>
          <cell r="E78">
            <v>45745</v>
          </cell>
          <cell r="F78">
            <v>5231</v>
          </cell>
          <cell r="G78">
            <v>7130</v>
          </cell>
          <cell r="H78">
            <v>12511</v>
          </cell>
          <cell r="I78">
            <v>17113</v>
          </cell>
          <cell r="J78">
            <v>19458</v>
          </cell>
          <cell r="K78">
            <v>21787</v>
          </cell>
          <cell r="L78">
            <v>24063</v>
          </cell>
          <cell r="M78">
            <v>32963</v>
          </cell>
          <cell r="N78">
            <v>35907</v>
          </cell>
          <cell r="O78">
            <v>41515</v>
          </cell>
          <cell r="P78">
            <v>44465</v>
          </cell>
          <cell r="Q78">
            <v>45745</v>
          </cell>
        </row>
        <row r="79">
          <cell r="D79" t="str">
            <v>Real</v>
          </cell>
          <cell r="E79">
            <v>17088.120126253336</v>
          </cell>
          <cell r="F79">
            <v>1316</v>
          </cell>
          <cell r="G79">
            <v>1816</v>
          </cell>
          <cell r="H79">
            <v>7162.8016577333337</v>
          </cell>
          <cell r="I79">
            <v>10214.120126253334</v>
          </cell>
          <cell r="J79">
            <v>10214.120126253334</v>
          </cell>
          <cell r="K79">
            <v>10214.120126253334</v>
          </cell>
          <cell r="L79">
            <v>10226.120126253334</v>
          </cell>
          <cell r="M79">
            <v>14670.120126253334</v>
          </cell>
          <cell r="N79">
            <v>14670.120126253334</v>
          </cell>
          <cell r="O79">
            <v>14688.120126253334</v>
          </cell>
          <cell r="P79">
            <v>17088.120126253336</v>
          </cell>
          <cell r="Q79">
            <v>17088.120126253336</v>
          </cell>
        </row>
        <row r="80">
          <cell r="D80" t="str">
            <v>Cumplimiento</v>
          </cell>
          <cell r="E80">
            <v>0.37355164774846072</v>
          </cell>
          <cell r="F80">
            <v>0.25157713630281014</v>
          </cell>
          <cell r="G80">
            <v>0.25469845722300138</v>
          </cell>
          <cell r="H80">
            <v>0.57252031474169396</v>
          </cell>
          <cell r="I80">
            <v>0.59686321079023752</v>
          </cell>
          <cell r="J80">
            <v>0.52493165413985687</v>
          </cell>
          <cell r="K80">
            <v>0.46881719035449276</v>
          </cell>
          <cell r="L80">
            <v>0.42497278503317681</v>
          </cell>
          <cell r="M80">
            <v>0.44504808804578871</v>
          </cell>
          <cell r="N80">
            <v>0.40855878035629078</v>
          </cell>
          <cell r="O80">
            <v>0.35380272494889398</v>
          </cell>
          <cell r="P80">
            <v>0.38430496179586948</v>
          </cell>
          <cell r="Q80">
            <v>0.37355164774846072</v>
          </cell>
        </row>
        <row r="81">
          <cell r="C81" t="str">
            <v xml:space="preserve"> M $</v>
          </cell>
          <cell r="D81" t="str">
            <v>Previsto</v>
          </cell>
          <cell r="E81">
            <v>1000000</v>
          </cell>
          <cell r="F81">
            <v>125100</v>
          </cell>
          <cell r="G81">
            <v>167330</v>
          </cell>
          <cell r="H81">
            <v>302362</v>
          </cell>
          <cell r="I81">
            <v>369775</v>
          </cell>
          <cell r="J81">
            <v>409935</v>
          </cell>
          <cell r="K81">
            <v>569857</v>
          </cell>
          <cell r="L81">
            <v>638917</v>
          </cell>
          <cell r="M81">
            <v>787587</v>
          </cell>
          <cell r="N81">
            <v>869707</v>
          </cell>
          <cell r="O81">
            <v>918856</v>
          </cell>
          <cell r="P81">
            <v>969856</v>
          </cell>
          <cell r="Q81">
            <v>1000000</v>
          </cell>
        </row>
        <row r="82">
          <cell r="C82" t="str">
            <v>M $</v>
          </cell>
          <cell r="D82" t="str">
            <v>Real</v>
          </cell>
          <cell r="E82">
            <v>819334.3909</v>
          </cell>
          <cell r="F82">
            <v>61065.217314000001</v>
          </cell>
          <cell r="G82">
            <v>86065.217314000009</v>
          </cell>
          <cell r="H82">
            <v>336738.63353400002</v>
          </cell>
          <cell r="I82">
            <v>489304.55695999996</v>
          </cell>
          <cell r="J82">
            <v>489304.55695999996</v>
          </cell>
          <cell r="K82">
            <v>489304.55695999996</v>
          </cell>
          <cell r="L82">
            <v>493495.58529199997</v>
          </cell>
          <cell r="M82">
            <v>693495.58529199997</v>
          </cell>
          <cell r="N82">
            <v>693495.58529199997</v>
          </cell>
          <cell r="O82">
            <v>699334.3909</v>
          </cell>
          <cell r="P82">
            <v>819334.3909</v>
          </cell>
          <cell r="Q82">
            <v>819334.3909</v>
          </cell>
        </row>
        <row r="83">
          <cell r="D83" t="str">
            <v>Cumplimiento</v>
          </cell>
          <cell r="E83">
            <v>0.81933439090000004</v>
          </cell>
          <cell r="F83">
            <v>0.48813123352517984</v>
          </cell>
          <cell r="G83">
            <v>0.51434421391262775</v>
          </cell>
          <cell r="H83">
            <v>1.1136936305951146</v>
          </cell>
          <cell r="I83">
            <v>1.3232494272462982</v>
          </cell>
          <cell r="J83">
            <v>1.1936149803261491</v>
          </cell>
          <cell r="K83">
            <v>0.85864446161054431</v>
          </cell>
          <cell r="L83">
            <v>0.77239388729991532</v>
          </cell>
          <cell r="M83">
            <v>0.88053203683148651</v>
          </cell>
          <cell r="N83">
            <v>0.79738990866119275</v>
          </cell>
          <cell r="O83">
            <v>0.76109247901738686</v>
          </cell>
          <cell r="P83">
            <v>0.84480004340850601</v>
          </cell>
          <cell r="Q83">
            <v>0.81933439090000004</v>
          </cell>
        </row>
        <row r="86">
          <cell r="B86" t="str">
            <v>CREDITOS APROBADOS POR OFERTACION - AVC</v>
          </cell>
        </row>
        <row r="88">
          <cell r="B88" t="str">
            <v xml:space="preserve">TOTAL CREDITOS  APROBADOS       POR AHORRO VOLUNTARIO SIN AFECTACION PRESUPUESTAL </v>
          </cell>
          <cell r="C88" t="str">
            <v>No.</v>
          </cell>
          <cell r="D88" t="str">
            <v>Previsto</v>
          </cell>
          <cell r="E88">
            <v>55500</v>
          </cell>
          <cell r="F88">
            <v>1879</v>
          </cell>
          <cell r="G88">
            <v>6297</v>
          </cell>
          <cell r="H88">
            <v>10317</v>
          </cell>
          <cell r="I88">
            <v>14506</v>
          </cell>
          <cell r="J88">
            <v>19024</v>
          </cell>
          <cell r="K88">
            <v>23732</v>
          </cell>
          <cell r="L88">
            <v>28754</v>
          </cell>
          <cell r="M88">
            <v>33849</v>
          </cell>
          <cell r="N88">
            <v>39126</v>
          </cell>
          <cell r="O88">
            <v>44644</v>
          </cell>
          <cell r="P88">
            <v>50195</v>
          </cell>
          <cell r="Q88">
            <v>55500</v>
          </cell>
        </row>
        <row r="89">
          <cell r="D89" t="str">
            <v>Real</v>
          </cell>
          <cell r="E89">
            <v>22729</v>
          </cell>
          <cell r="F89">
            <v>1485</v>
          </cell>
          <cell r="G89">
            <v>3371</v>
          </cell>
          <cell r="H89">
            <v>5124</v>
          </cell>
          <cell r="I89">
            <v>5418</v>
          </cell>
          <cell r="J89">
            <v>7577</v>
          </cell>
          <cell r="K89">
            <v>9565</v>
          </cell>
          <cell r="L89">
            <v>10672</v>
          </cell>
          <cell r="M89">
            <v>12808</v>
          </cell>
          <cell r="N89">
            <v>14026</v>
          </cell>
          <cell r="O89">
            <v>15926</v>
          </cell>
          <cell r="P89">
            <v>19406</v>
          </cell>
          <cell r="Q89">
            <v>22729</v>
          </cell>
        </row>
        <row r="90">
          <cell r="D90" t="str">
            <v>Cumplimiento</v>
          </cell>
          <cell r="E90">
            <v>0.40953153153153155</v>
          </cell>
          <cell r="F90">
            <v>0.79031399680681214</v>
          </cell>
          <cell r="G90">
            <v>0.53533428616801648</v>
          </cell>
          <cell r="H90">
            <v>0.49665600465251525</v>
          </cell>
          <cell r="I90">
            <v>0.37350062043292431</v>
          </cell>
          <cell r="J90">
            <v>0.39828637510513037</v>
          </cell>
          <cell r="K90">
            <v>0.40304230574751393</v>
          </cell>
          <cell r="L90">
            <v>0.37114836196703066</v>
          </cell>
          <cell r="M90">
            <v>0.3783863629649325</v>
          </cell>
          <cell r="N90">
            <v>0.35848285027858712</v>
          </cell>
          <cell r="O90">
            <v>0.35673326762834873</v>
          </cell>
          <cell r="P90">
            <v>0.3866122123717502</v>
          </cell>
          <cell r="Q90">
            <v>0.40953153153153155</v>
          </cell>
        </row>
        <row r="91">
          <cell r="C91" t="str">
            <v>$MM</v>
          </cell>
          <cell r="D91" t="str">
            <v>Previsto</v>
          </cell>
          <cell r="E91">
            <v>1831500</v>
          </cell>
          <cell r="F91">
            <v>45270.033100000001</v>
          </cell>
          <cell r="G91">
            <v>207842</v>
          </cell>
          <cell r="H91">
            <v>340504</v>
          </cell>
          <cell r="I91">
            <v>478744</v>
          </cell>
          <cell r="J91">
            <v>627808</v>
          </cell>
          <cell r="K91">
            <v>783172</v>
          </cell>
          <cell r="L91">
            <v>948928</v>
          </cell>
          <cell r="M91">
            <v>1117069</v>
          </cell>
          <cell r="N91">
            <v>1291202</v>
          </cell>
          <cell r="O91">
            <v>1473281</v>
          </cell>
          <cell r="P91">
            <v>1656447</v>
          </cell>
          <cell r="Q91">
            <v>1831500</v>
          </cell>
        </row>
        <row r="92">
          <cell r="C92" t="str">
            <v>M $</v>
          </cell>
          <cell r="D92" t="str">
            <v>Real</v>
          </cell>
          <cell r="E92">
            <v>817288</v>
          </cell>
          <cell r="F92">
            <v>49778</v>
          </cell>
          <cell r="G92">
            <v>113427</v>
          </cell>
          <cell r="H92">
            <v>173793</v>
          </cell>
          <cell r="I92">
            <v>184220</v>
          </cell>
          <cell r="J92">
            <v>253925</v>
          </cell>
          <cell r="K92">
            <v>319108</v>
          </cell>
          <cell r="L92">
            <v>357373</v>
          </cell>
          <cell r="M92">
            <v>434226</v>
          </cell>
          <cell r="N92">
            <v>476355</v>
          </cell>
          <cell r="O92">
            <v>546829</v>
          </cell>
          <cell r="P92">
            <v>681779</v>
          </cell>
          <cell r="Q92">
            <v>817288</v>
          </cell>
        </row>
        <row r="93">
          <cell r="D93" t="str">
            <v>Cumplimiento</v>
          </cell>
          <cell r="E93">
            <v>0.44623969423969423</v>
          </cell>
          <cell r="F93">
            <v>1.0995794920238307</v>
          </cell>
          <cell r="G93">
            <v>0.54573666535156518</v>
          </cell>
          <cell r="H93">
            <v>0.51039929046354815</v>
          </cell>
          <cell r="I93">
            <v>0.38479855622211451</v>
          </cell>
          <cell r="J93">
            <v>0.40446282940007133</v>
          </cell>
          <cell r="K93">
            <v>0.40745583345676301</v>
          </cell>
          <cell r="L93">
            <v>0.37660707661698251</v>
          </cell>
          <cell r="M93">
            <v>0.38871904958422443</v>
          </cell>
          <cell r="N93">
            <v>0.36892368506244572</v>
          </cell>
          <cell r="O93">
            <v>0.37116408886016994</v>
          </cell>
          <cell r="P93">
            <v>0.41159119488881929</v>
          </cell>
          <cell r="Q93">
            <v>0.44623969423969423</v>
          </cell>
        </row>
        <row r="95">
          <cell r="B95" t="str">
            <v>CREDITOS APROBADOS CPD Y OFERTACION</v>
          </cell>
        </row>
        <row r="97">
          <cell r="B97" t="str">
            <v>TOTAL CREDITOS  APROBADOS     CON CDP Y OFERTACION</v>
          </cell>
          <cell r="C97" t="str">
            <v>No.</v>
          </cell>
          <cell r="D97" t="str">
            <v>Previsto</v>
          </cell>
          <cell r="E97">
            <v>82855</v>
          </cell>
          <cell r="F97">
            <v>4179</v>
          </cell>
          <cell r="G97">
            <v>10496</v>
          </cell>
          <cell r="H97">
            <v>16966</v>
          </cell>
          <cell r="I97">
            <v>22826</v>
          </cell>
          <cell r="J97">
            <v>29689</v>
          </cell>
          <cell r="K97">
            <v>36726</v>
          </cell>
          <cell r="L97">
            <v>44024</v>
          </cell>
          <cell r="M97">
            <v>51352</v>
          </cell>
          <cell r="N97">
            <v>59573</v>
          </cell>
          <cell r="O97">
            <v>67769</v>
          </cell>
          <cell r="P97">
            <v>76270</v>
          </cell>
          <cell r="Q97">
            <v>82855</v>
          </cell>
        </row>
        <row r="98">
          <cell r="D98" t="str">
            <v>Real</v>
          </cell>
          <cell r="E98">
            <v>30919.78679292</v>
          </cell>
          <cell r="F98">
            <v>1681</v>
          </cell>
          <cell r="G98">
            <v>4067</v>
          </cell>
          <cell r="H98">
            <v>7833.4683243999998</v>
          </cell>
          <cell r="I98">
            <v>11178.78679292</v>
          </cell>
          <cell r="J98">
            <v>13337.78679292</v>
          </cell>
          <cell r="K98">
            <v>15325.78679292</v>
          </cell>
          <cell r="L98">
            <v>16444.78679292</v>
          </cell>
          <cell r="M98">
            <v>18580.78679292</v>
          </cell>
          <cell r="N98">
            <v>19798.78679292</v>
          </cell>
          <cell r="O98">
            <v>21716.78679292</v>
          </cell>
          <cell r="P98">
            <v>27596.78679292</v>
          </cell>
          <cell r="Q98">
            <v>30919.78679292</v>
          </cell>
        </row>
        <row r="99">
          <cell r="D99" t="str">
            <v>Cumplimiento</v>
          </cell>
          <cell r="E99">
            <v>0.37317949179796028</v>
          </cell>
          <cell r="F99">
            <v>0.4022493419478344</v>
          </cell>
          <cell r="G99">
            <v>0.38748094512195119</v>
          </cell>
          <cell r="H99">
            <v>0.46171568574796651</v>
          </cell>
          <cell r="I99">
            <v>0.48973919183913084</v>
          </cell>
          <cell r="J99">
            <v>0.44925011933443365</v>
          </cell>
          <cell r="K99">
            <v>0.41730073498121223</v>
          </cell>
          <cell r="L99">
            <v>0.37354140452753043</v>
          </cell>
          <cell r="M99">
            <v>0.3618318038814457</v>
          </cell>
          <cell r="N99">
            <v>0.33234496823930304</v>
          </cell>
          <cell r="O99">
            <v>0.3204531097245053</v>
          </cell>
          <cell r="P99">
            <v>0.36183016642087323</v>
          </cell>
          <cell r="Q99">
            <v>0.37317949179796028</v>
          </cell>
        </row>
        <row r="100">
          <cell r="C100" t="str">
            <v>$MM</v>
          </cell>
          <cell r="D100" t="str">
            <v>Previsto</v>
          </cell>
          <cell r="E100">
            <v>2531500</v>
          </cell>
          <cell r="F100">
            <v>95370.033100000001</v>
          </cell>
          <cell r="G100">
            <v>300172</v>
          </cell>
          <cell r="H100">
            <v>492866</v>
          </cell>
          <cell r="I100">
            <v>698519</v>
          </cell>
          <cell r="J100">
            <v>887743</v>
          </cell>
          <cell r="K100">
            <v>1128029</v>
          </cell>
          <cell r="L100">
            <v>1362845</v>
          </cell>
          <cell r="M100">
            <v>1604656</v>
          </cell>
          <cell r="N100">
            <v>1860909</v>
          </cell>
          <cell r="O100">
            <v>2092137</v>
          </cell>
          <cell r="P100">
            <v>2326303</v>
          </cell>
          <cell r="Q100">
            <v>2531500</v>
          </cell>
        </row>
        <row r="101">
          <cell r="C101" t="str">
            <v>M $</v>
          </cell>
          <cell r="D101" t="str">
            <v>Real</v>
          </cell>
          <cell r="E101">
            <v>1232122.3909</v>
          </cell>
          <cell r="F101">
            <v>56343.217314000001</v>
          </cell>
          <cell r="G101">
            <v>144992.21731400001</v>
          </cell>
          <cell r="H101">
            <v>306031.63353400002</v>
          </cell>
          <cell r="I101">
            <v>469024.55695999996</v>
          </cell>
          <cell r="J101">
            <v>538729.55695999996</v>
          </cell>
          <cell r="K101">
            <v>603912.55695999996</v>
          </cell>
          <cell r="L101">
            <v>646368.58529199997</v>
          </cell>
          <cell r="M101">
            <v>723221.58529199997</v>
          </cell>
          <cell r="N101">
            <v>765350.58529199997</v>
          </cell>
          <cell r="O101">
            <v>841663.3909</v>
          </cell>
          <cell r="P101">
            <v>1096613.3909</v>
          </cell>
          <cell r="Q101">
            <v>1232122.3909</v>
          </cell>
        </row>
        <row r="102">
          <cell r="D102" t="str">
            <v>Cumplimiento</v>
          </cell>
          <cell r="E102">
            <v>0.48671633059450919</v>
          </cell>
          <cell r="F102">
            <v>0.59078533877535166</v>
          </cell>
          <cell r="G102">
            <v>0.4830304535866104</v>
          </cell>
          <cell r="H102">
            <v>0.620922590590546</v>
          </cell>
          <cell r="I102">
            <v>0.67145568976649161</v>
          </cell>
          <cell r="J102">
            <v>0.60685306103230319</v>
          </cell>
          <cell r="K102">
            <v>0.5353697085447271</v>
          </cell>
          <cell r="L102">
            <v>0.47427886905113931</v>
          </cell>
          <cell r="M102">
            <v>0.45070194813841719</v>
          </cell>
          <cell r="N102">
            <v>0.41127781384903828</v>
          </cell>
          <cell r="O102">
            <v>0.40229841109831715</v>
          </cell>
          <cell r="P102">
            <v>0.47139748816039873</v>
          </cell>
          <cell r="Q102">
            <v>0.48671633059450919</v>
          </cell>
        </row>
        <row r="104">
          <cell r="B104" t="str">
            <v>CREDITOS DESEMBOLSADOS POR CESANTÍAS</v>
          </cell>
        </row>
        <row r="105">
          <cell r="B105" t="str">
            <v>CREDITOS DESEMBOLSADOS POR CESANTÍAS - VIGENCIA</v>
          </cell>
          <cell r="C105" t="str">
            <v>No.</v>
          </cell>
          <cell r="D105" t="str">
            <v>Previsto</v>
          </cell>
          <cell r="E105">
            <v>9108</v>
          </cell>
          <cell r="F105">
            <v>623</v>
          </cell>
          <cell r="G105">
            <v>1333</v>
          </cell>
          <cell r="H105">
            <v>2092</v>
          </cell>
          <cell r="I105">
            <v>2912</v>
          </cell>
          <cell r="J105">
            <v>3622</v>
          </cell>
          <cell r="K105">
            <v>4572</v>
          </cell>
          <cell r="L105">
            <v>5331</v>
          </cell>
          <cell r="M105">
            <v>5890</v>
          </cell>
          <cell r="N105">
            <v>6700</v>
          </cell>
          <cell r="O105">
            <v>7451</v>
          </cell>
          <cell r="P105">
            <v>8356</v>
          </cell>
          <cell r="Q105">
            <v>9108</v>
          </cell>
        </row>
        <row r="106">
          <cell r="C106" t="str">
            <v>No.</v>
          </cell>
          <cell r="D106" t="str">
            <v>Real</v>
          </cell>
          <cell r="E106">
            <v>7753</v>
          </cell>
          <cell r="F106">
            <v>582</v>
          </cell>
          <cell r="G106">
            <v>894</v>
          </cell>
          <cell r="H106">
            <v>1398</v>
          </cell>
          <cell r="I106">
            <v>1816</v>
          </cell>
          <cell r="J106">
            <v>2396</v>
          </cell>
          <cell r="K106">
            <v>2941</v>
          </cell>
          <cell r="L106">
            <v>3451</v>
          </cell>
          <cell r="M106">
            <v>4112</v>
          </cell>
          <cell r="N106">
            <v>4766</v>
          </cell>
          <cell r="O106">
            <v>5641</v>
          </cell>
          <cell r="P106">
            <v>6808</v>
          </cell>
          <cell r="Q106">
            <v>7753</v>
          </cell>
        </row>
        <row r="107">
          <cell r="D107" t="str">
            <v>Cumplimiento</v>
          </cell>
          <cell r="E107">
            <v>0.85122968818620992</v>
          </cell>
          <cell r="F107">
            <v>0.9341894060995185</v>
          </cell>
          <cell r="G107">
            <v>0.67066766691672919</v>
          </cell>
          <cell r="H107">
            <v>0.66826003824091773</v>
          </cell>
          <cell r="I107">
            <v>0.62362637362637363</v>
          </cell>
          <cell r="J107">
            <v>0.66151297625621208</v>
          </cell>
          <cell r="K107">
            <v>0.64326334208223968</v>
          </cell>
          <cell r="L107">
            <v>0.64734571374976557</v>
          </cell>
          <cell r="M107">
            <v>0.69813242784380303</v>
          </cell>
          <cell r="N107">
            <v>0.71134328358208954</v>
          </cell>
          <cell r="O107">
            <v>0.75707958663266672</v>
          </cell>
          <cell r="P107">
            <v>0.81474389660124458</v>
          </cell>
          <cell r="Q107">
            <v>0.85122968818620992</v>
          </cell>
        </row>
        <row r="108">
          <cell r="C108" t="str">
            <v>M $</v>
          </cell>
          <cell r="D108" t="str">
            <v>Previsto</v>
          </cell>
          <cell r="E108">
            <v>400000</v>
          </cell>
          <cell r="F108">
            <v>32500</v>
          </cell>
          <cell r="G108">
            <v>65000</v>
          </cell>
          <cell r="H108">
            <v>97000</v>
          </cell>
          <cell r="I108">
            <v>130300</v>
          </cell>
          <cell r="J108">
            <v>163600</v>
          </cell>
          <cell r="K108">
            <v>197600</v>
          </cell>
          <cell r="L108">
            <v>231000</v>
          </cell>
          <cell r="M108">
            <v>266000</v>
          </cell>
          <cell r="N108">
            <v>299600</v>
          </cell>
          <cell r="O108">
            <v>333300</v>
          </cell>
          <cell r="P108">
            <v>366600</v>
          </cell>
          <cell r="Q108">
            <v>400000</v>
          </cell>
        </row>
        <row r="109">
          <cell r="C109" t="str">
            <v>M $</v>
          </cell>
          <cell r="D109" t="str">
            <v>Real</v>
          </cell>
          <cell r="E109">
            <v>390773.2739652</v>
          </cell>
          <cell r="F109">
            <v>27553.141606599998</v>
          </cell>
          <cell r="G109">
            <v>40657.419619399996</v>
          </cell>
          <cell r="H109">
            <v>63644.090749399998</v>
          </cell>
          <cell r="I109">
            <v>83127.788306200004</v>
          </cell>
          <cell r="J109">
            <v>109240.6184872</v>
          </cell>
          <cell r="K109">
            <v>137369.7036072</v>
          </cell>
          <cell r="L109">
            <v>164455.70762619999</v>
          </cell>
          <cell r="M109">
            <v>198173.7739652</v>
          </cell>
          <cell r="N109">
            <v>227581.7739652</v>
          </cell>
          <cell r="O109">
            <v>274076.7739652</v>
          </cell>
          <cell r="P109">
            <v>336535.2739652</v>
          </cell>
          <cell r="Q109">
            <v>390773.2739652</v>
          </cell>
        </row>
        <row r="110">
          <cell r="D110" t="str">
            <v>Cumplimiento</v>
          </cell>
          <cell r="E110">
            <v>0.97693318491299996</v>
          </cell>
          <cell r="F110">
            <v>0.84778897251076923</v>
          </cell>
          <cell r="G110">
            <v>0.62549876337538457</v>
          </cell>
          <cell r="H110">
            <v>0.65612464690103089</v>
          </cell>
          <cell r="I110">
            <v>0.63797228170529552</v>
          </cell>
          <cell r="J110">
            <v>0.6677299418533007</v>
          </cell>
          <cell r="K110">
            <v>0.69519080772874497</v>
          </cell>
          <cell r="L110">
            <v>0.71192947024329001</v>
          </cell>
          <cell r="M110">
            <v>0.74501418783909779</v>
          </cell>
          <cell r="N110">
            <v>0.75961873820160219</v>
          </cell>
          <cell r="O110">
            <v>0.82231255315091512</v>
          </cell>
          <cell r="P110">
            <v>0.91799038179268955</v>
          </cell>
          <cell r="Q110">
            <v>0.97693318491299996</v>
          </cell>
        </row>
        <row r="111">
          <cell r="B111" t="str">
            <v>CREDITOS DESEMBOLSADOS POR CESANTÍASCUENTAS POR PAGAR</v>
          </cell>
          <cell r="C111" t="str">
            <v>No.</v>
          </cell>
          <cell r="D111" t="str">
            <v>Previsto</v>
          </cell>
          <cell r="E111">
            <v>6072</v>
          </cell>
          <cell r="F111">
            <v>0</v>
          </cell>
          <cell r="G111">
            <v>371</v>
          </cell>
          <cell r="H111">
            <v>1087</v>
          </cell>
          <cell r="I111">
            <v>1735</v>
          </cell>
          <cell r="J111">
            <v>2465</v>
          </cell>
          <cell r="K111">
            <v>3185</v>
          </cell>
          <cell r="L111">
            <v>4126</v>
          </cell>
          <cell r="M111">
            <v>4858</v>
          </cell>
          <cell r="N111">
            <v>5364</v>
          </cell>
          <cell r="O111">
            <v>5598</v>
          </cell>
          <cell r="P111">
            <v>5839</v>
          </cell>
          <cell r="Q111">
            <v>6072</v>
          </cell>
        </row>
        <row r="112">
          <cell r="C112" t="str">
            <v>No.</v>
          </cell>
          <cell r="D112" t="str">
            <v>Real</v>
          </cell>
          <cell r="E112">
            <v>4367</v>
          </cell>
          <cell r="F112">
            <v>0</v>
          </cell>
          <cell r="G112">
            <v>1000</v>
          </cell>
          <cell r="H112">
            <v>1715</v>
          </cell>
          <cell r="I112">
            <v>2238</v>
          </cell>
          <cell r="J112">
            <v>2663</v>
          </cell>
          <cell r="K112">
            <v>3015</v>
          </cell>
          <cell r="L112">
            <v>3293</v>
          </cell>
          <cell r="M112">
            <v>3626</v>
          </cell>
          <cell r="N112">
            <v>3780</v>
          </cell>
          <cell r="O112">
            <v>4020</v>
          </cell>
          <cell r="P112">
            <v>4266</v>
          </cell>
          <cell r="Q112">
            <v>4367</v>
          </cell>
        </row>
        <row r="113">
          <cell r="D113" t="str">
            <v>Cumplimiento</v>
          </cell>
          <cell r="E113">
            <v>0.71920289855072461</v>
          </cell>
          <cell r="F113" t="e">
            <v>#DIV/0!</v>
          </cell>
          <cell r="G113">
            <v>2.6954177897574123</v>
          </cell>
          <cell r="H113">
            <v>1.5777368905243789</v>
          </cell>
          <cell r="I113">
            <v>1.2899135446685879</v>
          </cell>
          <cell r="J113">
            <v>1.0803245436105477</v>
          </cell>
          <cell r="K113">
            <v>0.94662480376766089</v>
          </cell>
          <cell r="L113">
            <v>0.79810954920019395</v>
          </cell>
          <cell r="M113">
            <v>0.74639769452449567</v>
          </cell>
          <cell r="N113">
            <v>0.70469798657718119</v>
          </cell>
          <cell r="O113">
            <v>0.71811361200428725</v>
          </cell>
          <cell r="P113">
            <v>0.7306045555745847</v>
          </cell>
          <cell r="Q113">
            <v>0.71920289855072461</v>
          </cell>
        </row>
        <row r="114">
          <cell r="C114" t="str">
            <v>M $</v>
          </cell>
          <cell r="D114" t="str">
            <v>Previsto</v>
          </cell>
          <cell r="E114">
            <v>610434</v>
          </cell>
          <cell r="F114">
            <v>0</v>
          </cell>
          <cell r="G114">
            <v>37588</v>
          </cell>
          <cell r="H114">
            <v>90931</v>
          </cell>
          <cell r="I114">
            <v>139758</v>
          </cell>
          <cell r="J114">
            <v>202056</v>
          </cell>
          <cell r="K114">
            <v>270211</v>
          </cell>
          <cell r="L114">
            <v>334711</v>
          </cell>
          <cell r="M114">
            <v>385595</v>
          </cell>
          <cell r="N114">
            <v>441535</v>
          </cell>
          <cell r="O114">
            <v>503750</v>
          </cell>
          <cell r="P114">
            <v>559634</v>
          </cell>
          <cell r="Q114">
            <v>610434</v>
          </cell>
        </row>
        <row r="115">
          <cell r="C115" t="str">
            <v>M $</v>
          </cell>
          <cell r="D115" t="str">
            <v>Real</v>
          </cell>
          <cell r="E115">
            <v>217751.46600411</v>
          </cell>
          <cell r="F115">
            <v>0</v>
          </cell>
          <cell r="G115">
            <v>45568.721987229997</v>
          </cell>
          <cell r="H115">
            <v>77717.535876230002</v>
          </cell>
          <cell r="I115">
            <v>102095.83187711</v>
          </cell>
          <cell r="J115">
            <v>124817.62871911</v>
          </cell>
          <cell r="K115">
            <v>142963.03697811</v>
          </cell>
          <cell r="L115">
            <v>157691.77454011</v>
          </cell>
          <cell r="M115">
            <v>174686.97247911</v>
          </cell>
          <cell r="N115">
            <v>186006.97247911</v>
          </cell>
          <cell r="O115">
            <v>198778.97247911</v>
          </cell>
          <cell r="P115">
            <v>211975.42524710999</v>
          </cell>
          <cell r="Q115">
            <v>217751.46600411</v>
          </cell>
        </row>
        <row r="116">
          <cell r="D116" t="str">
            <v>Cumplimiento</v>
          </cell>
          <cell r="E116">
            <v>0.35671582186462419</v>
          </cell>
          <cell r="F116" t="e">
            <v>#DIV/0!</v>
          </cell>
          <cell r="G116">
            <v>1.2123210063645311</v>
          </cell>
          <cell r="H116">
            <v>0.8546869150919929</v>
          </cell>
          <cell r="I116">
            <v>0.73051869572482431</v>
          </cell>
          <cell r="J116">
            <v>0.61773779902160786</v>
          </cell>
          <cell r="K116">
            <v>0.52907926390158067</v>
          </cell>
          <cell r="L116">
            <v>0.47112815097236121</v>
          </cell>
          <cell r="M116">
            <v>0.45303225529145869</v>
          </cell>
          <cell r="N116">
            <v>0.42127344939610678</v>
          </cell>
          <cell r="O116">
            <v>0.39459845653421338</v>
          </cell>
          <cell r="P116">
            <v>0.3787751016684297</v>
          </cell>
          <cell r="Q116">
            <v>0.35671582186462419</v>
          </cell>
        </row>
        <row r="117">
          <cell r="B117" t="str">
            <v xml:space="preserve"> TOTAL CREDITOS DESEMBOLSADOS POR CESANTÍAS </v>
          </cell>
          <cell r="C117" t="str">
            <v>No.</v>
          </cell>
          <cell r="D117" t="str">
            <v>Previsto</v>
          </cell>
          <cell r="E117">
            <v>15180</v>
          </cell>
          <cell r="F117">
            <v>623</v>
          </cell>
          <cell r="G117">
            <v>1704</v>
          </cell>
          <cell r="H117">
            <v>3179</v>
          </cell>
          <cell r="I117">
            <v>4647</v>
          </cell>
          <cell r="J117">
            <v>6087</v>
          </cell>
          <cell r="K117">
            <v>7757</v>
          </cell>
          <cell r="L117">
            <v>9457</v>
          </cell>
          <cell r="M117">
            <v>10748</v>
          </cell>
          <cell r="N117">
            <v>12064</v>
          </cell>
          <cell r="O117">
            <v>13049</v>
          </cell>
          <cell r="P117">
            <v>14195</v>
          </cell>
          <cell r="Q117">
            <v>15180</v>
          </cell>
        </row>
        <row r="118">
          <cell r="C118" t="str">
            <v>No.</v>
          </cell>
          <cell r="D118" t="str">
            <v>Real</v>
          </cell>
          <cell r="E118">
            <v>12120</v>
          </cell>
          <cell r="F118">
            <v>582</v>
          </cell>
          <cell r="G118">
            <v>1894</v>
          </cell>
          <cell r="H118">
            <v>3113</v>
          </cell>
          <cell r="I118">
            <v>4054</v>
          </cell>
          <cell r="J118">
            <v>5059</v>
          </cell>
          <cell r="K118">
            <v>5956</v>
          </cell>
          <cell r="L118">
            <v>6744</v>
          </cell>
          <cell r="M118">
            <v>7738</v>
          </cell>
          <cell r="N118">
            <v>8546</v>
          </cell>
          <cell r="O118">
            <v>9661</v>
          </cell>
          <cell r="P118">
            <v>11074</v>
          </cell>
          <cell r="Q118">
            <v>12120</v>
          </cell>
        </row>
        <row r="119">
          <cell r="D119" t="str">
            <v>Cumplimiento</v>
          </cell>
          <cell r="E119">
            <v>0.79841897233201586</v>
          </cell>
          <cell r="F119">
            <v>0.9341894060995185</v>
          </cell>
          <cell r="G119">
            <v>1.1115023474178405</v>
          </cell>
          <cell r="H119">
            <v>0.97923875432525953</v>
          </cell>
          <cell r="I119">
            <v>0.87239078975683237</v>
          </cell>
          <cell r="J119">
            <v>0.83111549203219981</v>
          </cell>
          <cell r="K119">
            <v>0.76782261183447209</v>
          </cell>
          <cell r="L119">
            <v>0.71312255472137043</v>
          </cell>
          <cell r="M119">
            <v>0.71994789728321551</v>
          </cell>
          <cell r="N119">
            <v>0.70838859416445621</v>
          </cell>
          <cell r="O119">
            <v>0.74036324622576444</v>
          </cell>
          <cell r="P119">
            <v>0.7801338499471645</v>
          </cell>
          <cell r="Q119">
            <v>0.79841897233201586</v>
          </cell>
        </row>
        <row r="120">
          <cell r="C120" t="str">
            <v>M $</v>
          </cell>
          <cell r="D120" t="str">
            <v>Previsto</v>
          </cell>
          <cell r="E120">
            <v>1010434</v>
          </cell>
          <cell r="F120">
            <v>32500</v>
          </cell>
          <cell r="G120">
            <v>102588</v>
          </cell>
          <cell r="H120">
            <v>187931</v>
          </cell>
          <cell r="I120">
            <v>270058</v>
          </cell>
          <cell r="J120">
            <v>365656</v>
          </cell>
          <cell r="K120">
            <v>467811</v>
          </cell>
          <cell r="L120">
            <v>565711</v>
          </cell>
          <cell r="M120">
            <v>651595</v>
          </cell>
          <cell r="N120">
            <v>741135</v>
          </cell>
          <cell r="O120">
            <v>837050</v>
          </cell>
          <cell r="P120">
            <v>926234</v>
          </cell>
          <cell r="Q120">
            <v>1010434</v>
          </cell>
        </row>
        <row r="121">
          <cell r="C121" t="str">
            <v>M $</v>
          </cell>
          <cell r="D121" t="str">
            <v>Real</v>
          </cell>
          <cell r="E121">
            <v>608524.73996931</v>
          </cell>
          <cell r="F121">
            <v>27553.141606599998</v>
          </cell>
          <cell r="G121">
            <v>86226.141606630001</v>
          </cell>
          <cell r="H121">
            <v>141361.62662563002</v>
          </cell>
          <cell r="I121">
            <v>185223.62018331001</v>
          </cell>
          <cell r="J121">
            <v>234058.24720630998</v>
          </cell>
          <cell r="K121">
            <v>280332.74058531004</v>
          </cell>
          <cell r="L121">
            <v>322147.48216630996</v>
          </cell>
          <cell r="M121">
            <v>372860.74644431</v>
          </cell>
          <cell r="N121">
            <v>413588.74644431</v>
          </cell>
          <cell r="O121">
            <v>472855.74644431</v>
          </cell>
          <cell r="P121">
            <v>548510.69921231002</v>
          </cell>
          <cell r="Q121">
            <v>608524.73996931</v>
          </cell>
        </row>
        <row r="122">
          <cell r="D122" t="str">
            <v>Cumplimiento</v>
          </cell>
          <cell r="E122">
            <v>0.6022409578154635</v>
          </cell>
          <cell r="F122">
            <v>0.84778897251076923</v>
          </cell>
          <cell r="G122">
            <v>0.84050904205784305</v>
          </cell>
          <cell r="H122">
            <v>0.75219961914548428</v>
          </cell>
          <cell r="I122">
            <v>0.68586607389268228</v>
          </cell>
          <cell r="J122">
            <v>0.64010503644493733</v>
          </cell>
          <cell r="K122">
            <v>0.5992435846641273</v>
          </cell>
          <cell r="L122">
            <v>0.56945592743699514</v>
          </cell>
          <cell r="M122">
            <v>0.57222775872176734</v>
          </cell>
          <cell r="N122">
            <v>0.55804778676531264</v>
          </cell>
          <cell r="O122">
            <v>0.56490740869041278</v>
          </cell>
          <cell r="P122">
            <v>0.59219452018853769</v>
          </cell>
          <cell r="Q122">
            <v>0.6022409578154635</v>
          </cell>
        </row>
        <row r="124">
          <cell r="B124" t="str">
            <v>CREDITOS DESEMBOLSADOS POR AHORRO VOLUNTARIO</v>
          </cell>
        </row>
        <row r="125">
          <cell r="B125" t="str">
            <v>CREDITOS DESEMBOLSADOS  AHORRO VOLUNTARIO - VIGENCIA</v>
          </cell>
          <cell r="C125" t="str">
            <v>No.</v>
          </cell>
          <cell r="D125" t="str">
            <v>Previsto</v>
          </cell>
          <cell r="E125">
            <v>22763</v>
          </cell>
          <cell r="F125">
            <v>412</v>
          </cell>
          <cell r="G125">
            <v>1869</v>
          </cell>
          <cell r="H125">
            <v>3819</v>
          </cell>
          <cell r="I125">
            <v>5717</v>
          </cell>
          <cell r="J125">
            <v>7667</v>
          </cell>
          <cell r="K125">
            <v>8867</v>
          </cell>
          <cell r="L125">
            <v>10617</v>
          </cell>
          <cell r="M125">
            <v>12457</v>
          </cell>
          <cell r="N125">
            <v>14255</v>
          </cell>
          <cell r="O125">
            <v>17060</v>
          </cell>
          <cell r="P125">
            <v>19960</v>
          </cell>
          <cell r="Q125">
            <v>22763</v>
          </cell>
        </row>
        <row r="126">
          <cell r="D126" t="str">
            <v>Real</v>
          </cell>
          <cell r="E126">
            <v>8593</v>
          </cell>
          <cell r="F126">
            <v>368</v>
          </cell>
          <cell r="G126">
            <v>1229</v>
          </cell>
          <cell r="H126">
            <v>1926</v>
          </cell>
          <cell r="I126">
            <v>2507</v>
          </cell>
          <cell r="J126">
            <v>3266</v>
          </cell>
          <cell r="K126">
            <v>4061</v>
          </cell>
          <cell r="L126">
            <v>4956</v>
          </cell>
          <cell r="M126">
            <v>5828</v>
          </cell>
          <cell r="N126">
            <v>6325</v>
          </cell>
          <cell r="O126">
            <v>7175</v>
          </cell>
          <cell r="P126">
            <v>7998</v>
          </cell>
          <cell r="Q126">
            <v>8593</v>
          </cell>
        </row>
        <row r="127">
          <cell r="D127" t="str">
            <v>Cumplimiento</v>
          </cell>
          <cell r="E127">
            <v>0.37749857224443173</v>
          </cell>
          <cell r="F127">
            <v>0.89320388349514568</v>
          </cell>
          <cell r="G127">
            <v>0.65757089352594966</v>
          </cell>
          <cell r="H127">
            <v>0.50432050274941087</v>
          </cell>
          <cell r="I127">
            <v>0.43851670456533148</v>
          </cell>
          <cell r="J127">
            <v>0.42598147906612754</v>
          </cell>
          <cell r="K127">
            <v>0.45799030111649935</v>
          </cell>
          <cell r="L127">
            <v>0.46679853065837806</v>
          </cell>
          <cell r="M127">
            <v>0.46784940194268282</v>
          </cell>
          <cell r="N127">
            <v>0.44370396352157138</v>
          </cell>
          <cell r="O127">
            <v>0.42057444314185227</v>
          </cell>
          <cell r="P127">
            <v>0.40070140280561123</v>
          </cell>
          <cell r="Q127">
            <v>0.37749857224443173</v>
          </cell>
        </row>
        <row r="128">
          <cell r="C128" t="str">
            <v xml:space="preserve"> M $</v>
          </cell>
          <cell r="D128" t="str">
            <v>Previsto</v>
          </cell>
          <cell r="E128">
            <v>600000</v>
          </cell>
          <cell r="F128">
            <v>14604</v>
          </cell>
          <cell r="G128">
            <v>56604</v>
          </cell>
          <cell r="H128">
            <v>97104</v>
          </cell>
          <cell r="I128">
            <v>150203</v>
          </cell>
          <cell r="J128">
            <v>208302</v>
          </cell>
          <cell r="K128">
            <v>256901</v>
          </cell>
          <cell r="L128">
            <v>330000</v>
          </cell>
          <cell r="M128">
            <v>387000</v>
          </cell>
          <cell r="N128">
            <v>442000</v>
          </cell>
          <cell r="O128">
            <v>495000</v>
          </cell>
          <cell r="P128">
            <v>550000</v>
          </cell>
          <cell r="Q128">
            <v>600000</v>
          </cell>
        </row>
        <row r="129">
          <cell r="C129" t="str">
            <v>M $</v>
          </cell>
          <cell r="D129" t="str">
            <v>Real</v>
          </cell>
          <cell r="E129">
            <v>319525.8365644</v>
          </cell>
          <cell r="F129">
            <v>14568.827541000001</v>
          </cell>
          <cell r="G129">
            <v>47116.8365644</v>
          </cell>
          <cell r="H129">
            <v>74758.8365644</v>
          </cell>
          <cell r="I129">
            <v>97395.8365644</v>
          </cell>
          <cell r="J129">
            <v>125684.8365644</v>
          </cell>
          <cell r="K129">
            <v>154044.8365644</v>
          </cell>
          <cell r="L129">
            <v>183673.8365644</v>
          </cell>
          <cell r="M129">
            <v>212386.8365644</v>
          </cell>
          <cell r="N129">
            <v>230319.8365644</v>
          </cell>
          <cell r="O129">
            <v>262374.8365644</v>
          </cell>
          <cell r="P129">
            <v>295023.8365644</v>
          </cell>
          <cell r="Q129">
            <v>319525.8365644</v>
          </cell>
        </row>
        <row r="130">
          <cell r="D130" t="str">
            <v>Cumplimiento</v>
          </cell>
          <cell r="E130">
            <v>0.53254306094066661</v>
          </cell>
          <cell r="F130">
            <v>0.99759158730484798</v>
          </cell>
          <cell r="G130">
            <v>0.83239411639460115</v>
          </cell>
          <cell r="H130">
            <v>0.76988421243615091</v>
          </cell>
          <cell r="I130">
            <v>0.64842803781815272</v>
          </cell>
          <cell r="J130">
            <v>0.60337796355483864</v>
          </cell>
          <cell r="K130">
            <v>0.59962723603411427</v>
          </cell>
          <cell r="L130">
            <v>0.5565873835284848</v>
          </cell>
          <cell r="M130">
            <v>0.54880319525684751</v>
          </cell>
          <cell r="N130">
            <v>0.52108560308687779</v>
          </cell>
          <cell r="O130">
            <v>0.53005017487757577</v>
          </cell>
          <cell r="P130">
            <v>0.53640697557163641</v>
          </cell>
          <cell r="Q130">
            <v>0.53254306094066661</v>
          </cell>
        </row>
        <row r="131">
          <cell r="B131" t="str">
            <v>CREDITOS DESEMBOLSADOS AHORRO VOLUNTARIO - CUENTA POR PAGAR</v>
          </cell>
          <cell r="C131" t="str">
            <v>No.</v>
          </cell>
          <cell r="D131" t="str">
            <v>Previsto</v>
          </cell>
          <cell r="E131">
            <v>7</v>
          </cell>
          <cell r="F131">
            <v>7</v>
          </cell>
          <cell r="G131">
            <v>7</v>
          </cell>
          <cell r="H131">
            <v>7</v>
          </cell>
          <cell r="I131">
            <v>7</v>
          </cell>
          <cell r="J131">
            <v>7</v>
          </cell>
          <cell r="K131">
            <v>7</v>
          </cell>
          <cell r="L131">
            <v>7</v>
          </cell>
          <cell r="M131">
            <v>7</v>
          </cell>
          <cell r="N131">
            <v>7</v>
          </cell>
          <cell r="O131">
            <v>7</v>
          </cell>
          <cell r="P131">
            <v>7</v>
          </cell>
          <cell r="Q131">
            <v>7</v>
          </cell>
        </row>
        <row r="132">
          <cell r="D132" t="str">
            <v>Real</v>
          </cell>
          <cell r="E132">
            <v>4.2817096657949927</v>
          </cell>
          <cell r="F132">
            <v>4.2817096657949927</v>
          </cell>
          <cell r="G132">
            <v>4.2817096657949927</v>
          </cell>
          <cell r="H132">
            <v>4.2817096657949927</v>
          </cell>
          <cell r="I132">
            <v>4.2817096657949927</v>
          </cell>
          <cell r="J132">
            <v>4.2817096657949927</v>
          </cell>
          <cell r="K132">
            <v>4.2817096657949927</v>
          </cell>
          <cell r="L132">
            <v>4.2817096657949927</v>
          </cell>
          <cell r="M132">
            <v>4.2817096657949927</v>
          </cell>
          <cell r="N132">
            <v>4.2817096657949927</v>
          </cell>
          <cell r="O132">
            <v>4.2817096657949927</v>
          </cell>
          <cell r="P132">
            <v>4.2817096657949927</v>
          </cell>
          <cell r="Q132">
            <v>4.2817096657949927</v>
          </cell>
        </row>
        <row r="133">
          <cell r="D133" t="str">
            <v>Cumplimiento</v>
          </cell>
          <cell r="E133">
            <v>0.6116728093992847</v>
          </cell>
          <cell r="F133">
            <v>0.6116728093992847</v>
          </cell>
          <cell r="G133">
            <v>0.6116728093992847</v>
          </cell>
          <cell r="H133">
            <v>0.6116728093992847</v>
          </cell>
          <cell r="I133">
            <v>0.6116728093992847</v>
          </cell>
          <cell r="J133">
            <v>0.6116728093992847</v>
          </cell>
          <cell r="K133">
            <v>0</v>
          </cell>
          <cell r="L133">
            <v>0.6116728093992847</v>
          </cell>
          <cell r="M133">
            <v>0.6116728093992847</v>
          </cell>
          <cell r="N133">
            <v>0.6116728093992847</v>
          </cell>
          <cell r="O133">
            <v>0.6116728093992847</v>
          </cell>
          <cell r="P133">
            <v>0.6116728093992847</v>
          </cell>
          <cell r="Q133">
            <v>0.6116728093992847</v>
          </cell>
        </row>
        <row r="134">
          <cell r="C134" t="str">
            <v xml:space="preserve"> M $</v>
          </cell>
          <cell r="D134" t="str">
            <v>Previsto</v>
          </cell>
          <cell r="E134">
            <v>171.68514038000001</v>
          </cell>
          <cell r="F134">
            <v>171.68514038000001</v>
          </cell>
          <cell r="G134">
            <v>171.68514038000001</v>
          </cell>
          <cell r="H134">
            <v>171.68514038000001</v>
          </cell>
          <cell r="I134">
            <v>171.68514038000001</v>
          </cell>
          <cell r="J134">
            <v>171.68514038000001</v>
          </cell>
          <cell r="K134">
            <v>171.68514038000001</v>
          </cell>
          <cell r="L134">
            <v>171.68514038000001</v>
          </cell>
          <cell r="M134">
            <v>171.68514038000001</v>
          </cell>
          <cell r="N134">
            <v>171.68514038000001</v>
          </cell>
          <cell r="O134">
            <v>171.68514038000001</v>
          </cell>
          <cell r="P134">
            <v>171.68514038000001</v>
          </cell>
          <cell r="Q134">
            <v>171.68514038000001</v>
          </cell>
        </row>
        <row r="135">
          <cell r="C135" t="str">
            <v>M $</v>
          </cell>
          <cell r="D135" t="str">
            <v>Real</v>
          </cell>
          <cell r="E135">
            <v>161.60489559999999</v>
          </cell>
          <cell r="F135">
            <v>161.60489559999999</v>
          </cell>
          <cell r="G135">
            <v>161.60489559999999</v>
          </cell>
          <cell r="H135">
            <v>161.60489559999999</v>
          </cell>
          <cell r="I135">
            <v>161.60489559999999</v>
          </cell>
          <cell r="J135">
            <v>161.60489559999999</v>
          </cell>
          <cell r="K135">
            <v>161.60489559999999</v>
          </cell>
          <cell r="L135">
            <v>161.60489559999999</v>
          </cell>
          <cell r="M135">
            <v>161.60489559999999</v>
          </cell>
          <cell r="N135">
            <v>161.60489559999999</v>
          </cell>
          <cell r="O135">
            <v>161.60489559999999</v>
          </cell>
          <cell r="P135">
            <v>161.60489559999999</v>
          </cell>
          <cell r="Q135">
            <v>161.60489559999999</v>
          </cell>
        </row>
        <row r="136">
          <cell r="D136" t="str">
            <v>Cumplimiento</v>
          </cell>
          <cell r="E136">
            <v>0.94128644588757726</v>
          </cell>
          <cell r="F136">
            <v>0.94128644588757726</v>
          </cell>
          <cell r="G136">
            <v>0.94128644588757726</v>
          </cell>
          <cell r="H136">
            <v>0.94128644588757726</v>
          </cell>
          <cell r="I136">
            <v>0.94128644588757726</v>
          </cell>
          <cell r="J136">
            <v>0.94128644588757726</v>
          </cell>
          <cell r="K136">
            <v>0</v>
          </cell>
          <cell r="L136">
            <v>0.94128644588757726</v>
          </cell>
          <cell r="M136">
            <v>0.94128644588757726</v>
          </cell>
          <cell r="N136">
            <v>0.94128644588757726</v>
          </cell>
          <cell r="O136">
            <v>0.94128644588757726</v>
          </cell>
          <cell r="P136">
            <v>0.94128644588757726</v>
          </cell>
          <cell r="Q136">
            <v>0.94128644588757726</v>
          </cell>
        </row>
        <row r="137">
          <cell r="B137" t="str">
            <v xml:space="preserve"> TOTALCREDITOS  DESEMBOLSADOS  POR AHORRO VOLUNTARIO</v>
          </cell>
          <cell r="C137" t="str">
            <v>No.</v>
          </cell>
          <cell r="D137" t="str">
            <v>Previsto</v>
          </cell>
          <cell r="E137">
            <v>22770</v>
          </cell>
          <cell r="F137">
            <v>419</v>
          </cell>
          <cell r="G137">
            <v>1876</v>
          </cell>
          <cell r="H137">
            <v>3826</v>
          </cell>
          <cell r="I137">
            <v>5724</v>
          </cell>
          <cell r="J137">
            <v>7674</v>
          </cell>
          <cell r="K137">
            <v>8874</v>
          </cell>
          <cell r="L137">
            <v>10624</v>
          </cell>
          <cell r="M137">
            <v>12464</v>
          </cell>
          <cell r="N137">
            <v>14262</v>
          </cell>
          <cell r="O137">
            <v>17067</v>
          </cell>
          <cell r="P137">
            <v>19967</v>
          </cell>
          <cell r="Q137">
            <v>22770</v>
          </cell>
        </row>
        <row r="138">
          <cell r="D138" t="str">
            <v>Real</v>
          </cell>
          <cell r="E138">
            <v>8598.2817096657946</v>
          </cell>
          <cell r="F138">
            <v>372.28170966579501</v>
          </cell>
          <cell r="G138">
            <v>1233.281709665795</v>
          </cell>
          <cell r="H138">
            <v>1930.281709665795</v>
          </cell>
          <cell r="I138">
            <v>2511.281709665795</v>
          </cell>
          <cell r="J138">
            <v>3270.281709665795</v>
          </cell>
          <cell r="K138">
            <v>4065.281709665795</v>
          </cell>
          <cell r="L138">
            <v>4960.2817096657946</v>
          </cell>
          <cell r="M138">
            <v>5832.2817096657946</v>
          </cell>
          <cell r="N138">
            <v>6329.2817096657946</v>
          </cell>
          <cell r="O138">
            <v>7179.2817096657946</v>
          </cell>
          <cell r="P138">
            <v>8002.2817096657946</v>
          </cell>
          <cell r="Q138">
            <v>8598.2817096657946</v>
          </cell>
        </row>
        <row r="139">
          <cell r="D139" t="str">
            <v>Cumplimiento</v>
          </cell>
          <cell r="E139">
            <v>0.37761448000288955</v>
          </cell>
          <cell r="F139">
            <v>0.88850050039569217</v>
          </cell>
          <cell r="G139">
            <v>0.65739963201801443</v>
          </cell>
          <cell r="H139">
            <v>0.50451691313794955</v>
          </cell>
          <cell r="I139">
            <v>0.43872846080814026</v>
          </cell>
          <cell r="J139">
            <v>0.42615086130646274</v>
          </cell>
          <cell r="K139">
            <v>0.45811152914872605</v>
          </cell>
          <cell r="L139">
            <v>0.46689398622607253</v>
          </cell>
          <cell r="M139">
            <v>0.46793017567921974</v>
          </cell>
          <cell r="N139">
            <v>0.44378640510908668</v>
          </cell>
          <cell r="O139">
            <v>0.42065282180030439</v>
          </cell>
          <cell r="P139">
            <v>0.40077536483526793</v>
          </cell>
          <cell r="Q139">
            <v>0.37761448000288955</v>
          </cell>
        </row>
        <row r="140">
          <cell r="C140" t="str">
            <v xml:space="preserve"> M $</v>
          </cell>
          <cell r="D140" t="str">
            <v>Previsto</v>
          </cell>
          <cell r="E140">
            <v>600171.68514038005</v>
          </cell>
          <cell r="F140">
            <v>14775.685140379999</v>
          </cell>
          <cell r="G140">
            <v>56775.685140380003</v>
          </cell>
          <cell r="H140">
            <v>97275.685140379996</v>
          </cell>
          <cell r="I140">
            <v>150374.68514038</v>
          </cell>
          <cell r="J140">
            <v>208473.68514038</v>
          </cell>
          <cell r="K140">
            <v>257072.68514038</v>
          </cell>
          <cell r="L140">
            <v>330171.68514038</v>
          </cell>
          <cell r="M140">
            <v>387171.68514038</v>
          </cell>
          <cell r="N140">
            <v>442171.68514038</v>
          </cell>
          <cell r="O140">
            <v>495171.68514038</v>
          </cell>
          <cell r="P140">
            <v>550171.68514038005</v>
          </cell>
          <cell r="Q140">
            <v>600171.68514038005</v>
          </cell>
        </row>
        <row r="141">
          <cell r="C141" t="str">
            <v>M $</v>
          </cell>
          <cell r="D141" t="str">
            <v>Real</v>
          </cell>
          <cell r="E141">
            <v>319687.44146</v>
          </cell>
          <cell r="F141">
            <v>14730.4324366</v>
          </cell>
          <cell r="G141">
            <v>47278.441460000002</v>
          </cell>
          <cell r="H141">
            <v>74920.441460000002</v>
          </cell>
          <cell r="I141">
            <v>97557.441460000002</v>
          </cell>
          <cell r="J141">
            <v>125846.44146</v>
          </cell>
          <cell r="K141">
            <v>154206.44146</v>
          </cell>
          <cell r="L141">
            <v>183835.44146</v>
          </cell>
          <cell r="M141">
            <v>212548.44146</v>
          </cell>
          <cell r="N141">
            <v>230481.44146</v>
          </cell>
          <cell r="O141">
            <v>262536.44146</v>
          </cell>
          <cell r="P141">
            <v>295185.44146</v>
          </cell>
          <cell r="Q141">
            <v>319687.44146</v>
          </cell>
        </row>
        <row r="142">
          <cell r="D142" t="str">
            <v>Cumplimiento</v>
          </cell>
          <cell r="E142">
            <v>0.53265998609252141</v>
          </cell>
          <cell r="F142">
            <v>0.99693735326991173</v>
          </cell>
          <cell r="G142">
            <v>0.83272339810787466</v>
          </cell>
          <cell r="H142">
            <v>0.7701867260238896</v>
          </cell>
          <cell r="I142">
            <v>0.64876239886339071</v>
          </cell>
          <cell r="J142">
            <v>0.60365624263445405</v>
          </cell>
          <cell r="K142">
            <v>0.5998554120045555</v>
          </cell>
          <cell r="L142">
            <v>0.55678742222198185</v>
          </cell>
          <cell r="M142">
            <v>0.54897723572666368</v>
          </cell>
          <cell r="N142">
            <v>0.52124875745227128</v>
          </cell>
          <cell r="O142">
            <v>0.53019275806445099</v>
          </cell>
          <cell r="P142">
            <v>0.53653332120260133</v>
          </cell>
          <cell r="Q142">
            <v>0.53265998609252141</v>
          </cell>
        </row>
        <row r="143">
          <cell r="B143" t="str">
            <v xml:space="preserve"> TOTAL CREDITOS DESEMBOLSADOS </v>
          </cell>
        </row>
        <row r="144">
          <cell r="B144" t="str">
            <v>CREDITOS DESEMBOLSADOS  - VIGENCIA - CXP</v>
          </cell>
          <cell r="C144" t="str">
            <v>No.</v>
          </cell>
          <cell r="D144" t="str">
            <v>Previsto</v>
          </cell>
          <cell r="E144">
            <v>37950</v>
          </cell>
          <cell r="F144">
            <v>1042</v>
          </cell>
          <cell r="G144">
            <v>3580</v>
          </cell>
          <cell r="H144">
            <v>7005</v>
          </cell>
          <cell r="I144">
            <v>10371</v>
          </cell>
          <cell r="J144">
            <v>13761</v>
          </cell>
          <cell r="K144">
            <v>16631</v>
          </cell>
          <cell r="L144">
            <v>20081</v>
          </cell>
          <cell r="M144">
            <v>23212</v>
          </cell>
          <cell r="N144">
            <v>26326</v>
          </cell>
          <cell r="O144">
            <v>30116</v>
          </cell>
          <cell r="P144">
            <v>34162</v>
          </cell>
          <cell r="Q144">
            <v>37950</v>
          </cell>
        </row>
        <row r="145">
          <cell r="C145" t="str">
            <v>No.</v>
          </cell>
          <cell r="D145" t="str">
            <v>Real</v>
          </cell>
          <cell r="E145">
            <v>130825.38051598954</v>
          </cell>
          <cell r="F145">
            <v>954.28170966579501</v>
          </cell>
          <cell r="G145">
            <v>3127.281709665795</v>
          </cell>
          <cell r="H145">
            <v>5043.2817096657946</v>
          </cell>
          <cell r="I145">
            <v>6565.2817096657946</v>
          </cell>
          <cell r="J145">
            <v>8329.2817096657946</v>
          </cell>
          <cell r="K145">
            <v>10021.281709665795</v>
          </cell>
          <cell r="L145">
            <v>11704.281709665795</v>
          </cell>
          <cell r="M145">
            <v>13570.281709665795</v>
          </cell>
          <cell r="N145">
            <v>14875.281709665795</v>
          </cell>
          <cell r="O145">
            <v>16840.281709665796</v>
          </cell>
          <cell r="P145">
            <v>19076.281709665796</v>
          </cell>
          <cell r="Q145">
            <v>20718.281709665796</v>
          </cell>
        </row>
        <row r="146">
          <cell r="D146" t="str">
            <v>Cumplimiento</v>
          </cell>
          <cell r="E146">
            <v>3.4473091045056532</v>
          </cell>
          <cell r="F146">
            <v>0.91581737971765353</v>
          </cell>
          <cell r="G146">
            <v>0.87354237700161874</v>
          </cell>
          <cell r="H146">
            <v>0.71995456240767941</v>
          </cell>
          <cell r="I146">
            <v>0.63304230157803443</v>
          </cell>
          <cell r="J146">
            <v>0.60528171714743073</v>
          </cell>
          <cell r="K146">
            <v>0.60256639466452977</v>
          </cell>
          <cell r="L146">
            <v>0.58285352869208673</v>
          </cell>
          <cell r="M146">
            <v>0.58462354427303953</v>
          </cell>
          <cell r="N146">
            <v>0.56504146887737572</v>
          </cell>
          <cell r="O146">
            <v>0.55918055882805806</v>
          </cell>
          <cell r="P146">
            <v>0.55840646653198867</v>
          </cell>
          <cell r="Q146">
            <v>0.54593627693454005</v>
          </cell>
        </row>
        <row r="147">
          <cell r="C147" t="str">
            <v>M $</v>
          </cell>
          <cell r="D147" t="str">
            <v>Previsto</v>
          </cell>
          <cell r="E147">
            <v>1610605.6851403802</v>
          </cell>
          <cell r="F147">
            <v>47275.685140379996</v>
          </cell>
          <cell r="G147">
            <v>159363.68514038</v>
          </cell>
          <cell r="H147">
            <v>285206.68514038</v>
          </cell>
          <cell r="I147">
            <v>420432.68514038</v>
          </cell>
          <cell r="J147">
            <v>574129.68514037994</v>
          </cell>
          <cell r="K147">
            <v>724883.68514037994</v>
          </cell>
          <cell r="L147">
            <v>895882.68514037994</v>
          </cell>
          <cell r="M147">
            <v>1038766.6851403799</v>
          </cell>
          <cell r="N147">
            <v>1183306.6851403799</v>
          </cell>
          <cell r="O147">
            <v>1332221.6851403799</v>
          </cell>
          <cell r="P147">
            <v>1476405.6851403802</v>
          </cell>
          <cell r="Q147">
            <v>1610605.6851403802</v>
          </cell>
        </row>
        <row r="148">
          <cell r="C148" t="str">
            <v>M $</v>
          </cell>
          <cell r="D148" t="str">
            <v>Real</v>
          </cell>
          <cell r="E148">
            <v>928212.18142931</v>
          </cell>
          <cell r="F148">
            <v>42283.574043200002</v>
          </cell>
          <cell r="G148">
            <v>133504.58306663</v>
          </cell>
          <cell r="H148">
            <v>216282.06808563002</v>
          </cell>
          <cell r="I148">
            <v>282781.06164331001</v>
          </cell>
          <cell r="J148">
            <v>359904.68866630999</v>
          </cell>
          <cell r="K148">
            <v>434539.18204531004</v>
          </cell>
          <cell r="L148">
            <v>505982.92362630996</v>
          </cell>
          <cell r="M148">
            <v>585409.18790430995</v>
          </cell>
          <cell r="N148">
            <v>644070.18790430995</v>
          </cell>
          <cell r="O148">
            <v>735392.18790430995</v>
          </cell>
          <cell r="P148">
            <v>843696.14067231002</v>
          </cell>
          <cell r="Q148">
            <v>928212.18142931</v>
          </cell>
        </row>
        <row r="149">
          <cell r="D149" t="str">
            <v>Cumplimiento</v>
          </cell>
          <cell r="E149">
            <v>0.57631249535072093</v>
          </cell>
          <cell r="F149">
            <v>0.89440425702226289</v>
          </cell>
          <cell r="G149">
            <v>0.83773529050253026</v>
          </cell>
          <cell r="H149">
            <v>0.75833449689012378</v>
          </cell>
          <cell r="I149">
            <v>0.6725953324701458</v>
          </cell>
          <cell r="J149">
            <v>0.6268700225425724</v>
          </cell>
          <cell r="K149">
            <v>0.5994605630573101</v>
          </cell>
          <cell r="L149">
            <v>0.56478703296629196</v>
          </cell>
          <cell r="M149">
            <v>0.56356176635102351</v>
          </cell>
          <cell r="N149">
            <v>0.54429692318344469</v>
          </cell>
          <cell r="O149">
            <v>0.55200436692097499</v>
          </cell>
          <cell r="P149">
            <v>0.57145278507383246</v>
          </cell>
          <cell r="Q149">
            <v>0.57631249535072093</v>
          </cell>
        </row>
        <row r="151">
          <cell r="B151" t="str">
            <v xml:space="preserve">APROBACIÓN CREDITOS EDUCATIVOS </v>
          </cell>
        </row>
        <row r="152">
          <cell r="B152" t="str">
            <v>CREDITOS EDUCATIVOS APROBADOS</v>
          </cell>
          <cell r="C152" t="str">
            <v>No.</v>
          </cell>
          <cell r="D152" t="str">
            <v>Previsto</v>
          </cell>
          <cell r="E152">
            <v>1400.0383999999999</v>
          </cell>
          <cell r="F152">
            <v>240.63159999999999</v>
          </cell>
          <cell r="G152">
            <v>339.71519999999998</v>
          </cell>
          <cell r="H152">
            <v>395.04759999999999</v>
          </cell>
          <cell r="I152">
            <v>416.92320000000001</v>
          </cell>
          <cell r="J152">
            <v>486.41039999999998</v>
          </cell>
          <cell r="K152">
            <v>700.01919999999996</v>
          </cell>
          <cell r="L152">
            <v>900.76</v>
          </cell>
          <cell r="M152">
            <v>1007.5644</v>
          </cell>
          <cell r="N152">
            <v>1048.742</v>
          </cell>
          <cell r="O152">
            <v>1113.0819999999999</v>
          </cell>
          <cell r="P152">
            <v>1225.0336</v>
          </cell>
          <cell r="Q152">
            <v>1400.0383999999999</v>
          </cell>
        </row>
        <row r="153">
          <cell r="D153" t="str">
            <v>Real</v>
          </cell>
          <cell r="E153">
            <v>1156</v>
          </cell>
          <cell r="F153">
            <v>172</v>
          </cell>
          <cell r="G153">
            <v>222</v>
          </cell>
          <cell r="H153">
            <v>251</v>
          </cell>
          <cell r="I153">
            <v>281</v>
          </cell>
          <cell r="J153">
            <v>353</v>
          </cell>
          <cell r="K153">
            <v>546</v>
          </cell>
          <cell r="L153">
            <v>750</v>
          </cell>
          <cell r="M153">
            <v>799</v>
          </cell>
          <cell r="N153">
            <v>834</v>
          </cell>
          <cell r="O153">
            <v>860</v>
          </cell>
          <cell r="P153">
            <v>986</v>
          </cell>
          <cell r="Q153">
            <v>1156</v>
          </cell>
        </row>
        <row r="154">
          <cell r="D154" t="str">
            <v>Cumplimiento</v>
          </cell>
          <cell r="E154">
            <v>0.82569163817221014</v>
          </cell>
          <cell r="F154">
            <v>0.71478558925760372</v>
          </cell>
          <cell r="G154">
            <v>0.65348856924859411</v>
          </cell>
          <cell r="H154">
            <v>0.63536647229346543</v>
          </cell>
          <cell r="I154">
            <v>0.67398504089002487</v>
          </cell>
          <cell r="J154">
            <v>0.72572461444080971</v>
          </cell>
          <cell r="K154">
            <v>0.7799786063010844</v>
          </cell>
          <cell r="L154">
            <v>0.8326302233669346</v>
          </cell>
          <cell r="M154">
            <v>0.79300142005811247</v>
          </cell>
          <cell r="N154">
            <v>0.79523848572861588</v>
          </cell>
          <cell r="O154">
            <v>0.77262950977556022</v>
          </cell>
          <cell r="P154">
            <v>0.80487588258803677</v>
          </cell>
          <cell r="Q154">
            <v>0.82569163817221014</v>
          </cell>
        </row>
        <row r="155">
          <cell r="C155" t="str">
            <v>$MM</v>
          </cell>
          <cell r="D155" t="str">
            <v>Previsto</v>
          </cell>
          <cell r="E155">
            <v>4200.1152000000002</v>
          </cell>
          <cell r="F155">
            <v>721.89480000000003</v>
          </cell>
          <cell r="G155">
            <v>1019.1455999999999</v>
          </cell>
          <cell r="H155">
            <v>1185.1427999999999</v>
          </cell>
          <cell r="I155">
            <v>1250.7695999999999</v>
          </cell>
          <cell r="J155">
            <v>1459.2311999999999</v>
          </cell>
          <cell r="K155">
            <v>2100.0576000000001</v>
          </cell>
          <cell r="L155">
            <v>2702.2799999999997</v>
          </cell>
          <cell r="M155">
            <v>3022.6931999999997</v>
          </cell>
          <cell r="N155">
            <v>3146.2259999999997</v>
          </cell>
          <cell r="O155">
            <v>3339.2459999999996</v>
          </cell>
          <cell r="P155">
            <v>3675.1007999999997</v>
          </cell>
          <cell r="Q155">
            <v>4200.1152000000002</v>
          </cell>
        </row>
        <row r="156">
          <cell r="C156" t="str">
            <v>M $</v>
          </cell>
          <cell r="D156" t="str">
            <v>Real</v>
          </cell>
          <cell r="E156">
            <v>4237.11176256</v>
          </cell>
          <cell r="F156">
            <v>494.89934856000002</v>
          </cell>
          <cell r="G156">
            <v>678.14492756000004</v>
          </cell>
          <cell r="H156">
            <v>816.65731456000003</v>
          </cell>
          <cell r="I156">
            <v>943.81156756000007</v>
          </cell>
          <cell r="J156">
            <v>1259.7831193500001</v>
          </cell>
          <cell r="K156">
            <v>1951.8998188200003</v>
          </cell>
          <cell r="L156">
            <v>2527.4005538200004</v>
          </cell>
          <cell r="M156">
            <v>2711.2388816500006</v>
          </cell>
          <cell r="N156">
            <v>2892.4233358300007</v>
          </cell>
          <cell r="O156">
            <v>3054.6278148300007</v>
          </cell>
          <cell r="P156">
            <v>3629.3504998300004</v>
          </cell>
          <cell r="Q156">
            <v>4237.11176256</v>
          </cell>
        </row>
        <row r="157">
          <cell r="D157" t="str">
            <v>Cumplimiento</v>
          </cell>
          <cell r="E157">
            <v>1.0088084637678509</v>
          </cell>
          <cell r="F157">
            <v>0.68555605132492992</v>
          </cell>
          <cell r="G157">
            <v>0.66540534302458854</v>
          </cell>
          <cell r="H157">
            <v>0.68907925235676248</v>
          </cell>
          <cell r="I157">
            <v>0.75458467135753871</v>
          </cell>
          <cell r="J157">
            <v>0.86331975313439036</v>
          </cell>
          <cell r="K157">
            <v>0.92945061069753521</v>
          </cell>
          <cell r="L157">
            <v>0.93528448340660497</v>
          </cell>
          <cell r="M157">
            <v>0.89696131967677062</v>
          </cell>
          <cell r="N157">
            <v>0.91933107660733882</v>
          </cell>
          <cell r="O157">
            <v>0.9147657329918194</v>
          </cell>
          <cell r="P157">
            <v>0.98755128017985272</v>
          </cell>
          <cell r="Q157">
            <v>1.0088084637678509</v>
          </cell>
        </row>
        <row r="159">
          <cell r="B159" t="str">
            <v xml:space="preserve">DESEMBOLSOSCREDITOS EDUCATIVOS </v>
          </cell>
        </row>
        <row r="160">
          <cell r="B160" t="str">
            <v>CREDITOS DESEMBOLSADOS  - VIGENCIA</v>
          </cell>
          <cell r="C160" t="str">
            <v>No.</v>
          </cell>
          <cell r="D160" t="str">
            <v>Previsto</v>
          </cell>
          <cell r="E160">
            <v>926.5</v>
          </cell>
          <cell r="F160">
            <v>150</v>
          </cell>
          <cell r="G160">
            <v>198</v>
          </cell>
          <cell r="H160">
            <v>233</v>
          </cell>
          <cell r="I160">
            <v>272</v>
          </cell>
          <cell r="J160">
            <v>341</v>
          </cell>
          <cell r="K160">
            <v>450</v>
          </cell>
          <cell r="L160">
            <v>557</v>
          </cell>
          <cell r="M160">
            <v>605.5</v>
          </cell>
          <cell r="N160">
            <v>644.5</v>
          </cell>
          <cell r="O160">
            <v>674.5</v>
          </cell>
          <cell r="P160">
            <v>781.5</v>
          </cell>
          <cell r="Q160">
            <v>926.5</v>
          </cell>
        </row>
        <row r="161">
          <cell r="C161" t="str">
            <v>No.</v>
          </cell>
          <cell r="D161" t="str">
            <v>Real</v>
          </cell>
          <cell r="E161">
            <v>747</v>
          </cell>
          <cell r="F161">
            <v>136</v>
          </cell>
          <cell r="G161">
            <v>174</v>
          </cell>
          <cell r="H161">
            <v>192</v>
          </cell>
          <cell r="I161">
            <v>215</v>
          </cell>
          <cell r="J161">
            <v>269</v>
          </cell>
          <cell r="K161">
            <v>366</v>
          </cell>
          <cell r="L161">
            <v>463</v>
          </cell>
          <cell r="M161">
            <v>498</v>
          </cell>
          <cell r="N161">
            <v>516</v>
          </cell>
          <cell r="O161">
            <v>530</v>
          </cell>
          <cell r="P161">
            <v>620</v>
          </cell>
          <cell r="Q161">
            <v>747</v>
          </cell>
        </row>
        <row r="162">
          <cell r="D162" t="str">
            <v>Cumplimiento</v>
          </cell>
          <cell r="E162">
            <v>0.80626011872638959</v>
          </cell>
          <cell r="F162">
            <v>0.90666666666666662</v>
          </cell>
          <cell r="G162">
            <v>0.87878787878787878</v>
          </cell>
          <cell r="H162">
            <v>0.82403433476394849</v>
          </cell>
          <cell r="I162">
            <v>0.7904411764705882</v>
          </cell>
          <cell r="J162">
            <v>0.78885630498533721</v>
          </cell>
          <cell r="K162">
            <v>0.81333333333333335</v>
          </cell>
          <cell r="L162">
            <v>0.83123877917414724</v>
          </cell>
          <cell r="M162">
            <v>0.82246077621800162</v>
          </cell>
          <cell r="N162">
            <v>0.80062063615205581</v>
          </cell>
          <cell r="O162">
            <v>0.78576723498888068</v>
          </cell>
          <cell r="P162">
            <v>0.79334612923864367</v>
          </cell>
          <cell r="Q162">
            <v>0.80626011872638959</v>
          </cell>
        </row>
        <row r="163">
          <cell r="C163" t="str">
            <v>M $</v>
          </cell>
          <cell r="D163" t="str">
            <v>Previsto</v>
          </cell>
          <cell r="E163">
            <v>2822.2623979999967</v>
          </cell>
          <cell r="F163">
            <v>364.06283163972398</v>
          </cell>
          <cell r="G163">
            <v>484.72053465065</v>
          </cell>
          <cell r="H163">
            <v>562.18249006832298</v>
          </cell>
          <cell r="I163">
            <v>658.67504167796994</v>
          </cell>
          <cell r="J163">
            <v>883.37597571055392</v>
          </cell>
          <cell r="K163">
            <v>1252.5933003239038</v>
          </cell>
          <cell r="L163">
            <v>1545.1077927651938</v>
          </cell>
          <cell r="M163">
            <v>1728.4628231172387</v>
          </cell>
          <cell r="N163">
            <v>1886.5450340608427</v>
          </cell>
          <cell r="O163">
            <v>1959.8384165629827</v>
          </cell>
          <cell r="P163">
            <v>2363.8255146749366</v>
          </cell>
          <cell r="Q163">
            <v>2822.2623979999967</v>
          </cell>
        </row>
        <row r="164">
          <cell r="C164" t="str">
            <v>M $</v>
          </cell>
          <cell r="D164" t="str">
            <v>Real</v>
          </cell>
          <cell r="E164">
            <v>2780.3315010000001</v>
          </cell>
          <cell r="F164">
            <v>371.15215899999998</v>
          </cell>
          <cell r="G164">
            <v>504.04802899999999</v>
          </cell>
          <cell r="H164">
            <v>576.29813899999999</v>
          </cell>
          <cell r="I164">
            <v>668.08800699999995</v>
          </cell>
          <cell r="J164">
            <v>870.58482099999992</v>
          </cell>
          <cell r="K164">
            <v>1259.5051020000001</v>
          </cell>
          <cell r="L164">
            <v>1545.5074360000001</v>
          </cell>
          <cell r="M164">
            <v>1701.1757650000002</v>
          </cell>
          <cell r="N164">
            <v>1830.5112840000002</v>
          </cell>
          <cell r="O164">
            <v>1892.5567700000001</v>
          </cell>
          <cell r="P164">
            <v>2331.4274570000002</v>
          </cell>
          <cell r="Q164">
            <v>2780.3315010000001</v>
          </cell>
        </row>
        <row r="165">
          <cell r="D165" t="str">
            <v>Cumplimiento</v>
          </cell>
          <cell r="E165">
            <v>0.98514280705092805</v>
          </cell>
          <cell r="F165">
            <v>1.0194728127788986</v>
          </cell>
          <cell r="G165">
            <v>1.0398734795984654</v>
          </cell>
          <cell r="H165">
            <v>1.0251086598765491</v>
          </cell>
          <cell r="I165">
            <v>1.0142907575457096</v>
          </cell>
          <cell r="J165">
            <v>0.98552014650357078</v>
          </cell>
          <cell r="K165">
            <v>1.0055179934894343</v>
          </cell>
          <cell r="L165">
            <v>1.0002586507146476</v>
          </cell>
          <cell r="M165">
            <v>0.9842131067256471</v>
          </cell>
          <cell r="N165">
            <v>0.97029821761517765</v>
          </cell>
          <cell r="O165">
            <v>0.9656697991046751</v>
          </cell>
          <cell r="P165">
            <v>0.98629422625578533</v>
          </cell>
          <cell r="Q165">
            <v>0.98514280705092805</v>
          </cell>
        </row>
        <row r="166">
          <cell r="B166" t="str">
            <v>CREDITOS DESEMBOLSADOS  -  CXP</v>
          </cell>
          <cell r="C166" t="str">
            <v>No.</v>
          </cell>
          <cell r="D166" t="str">
            <v>Previsto</v>
          </cell>
          <cell r="E166">
            <v>123</v>
          </cell>
          <cell r="F166">
            <v>112</v>
          </cell>
          <cell r="G166">
            <v>118</v>
          </cell>
          <cell r="H166">
            <v>123</v>
          </cell>
          <cell r="I166">
            <v>123</v>
          </cell>
          <cell r="J166">
            <v>123</v>
          </cell>
          <cell r="K166">
            <v>123</v>
          </cell>
          <cell r="L166">
            <v>123</v>
          </cell>
          <cell r="M166">
            <v>123</v>
          </cell>
          <cell r="N166">
            <v>123</v>
          </cell>
          <cell r="O166">
            <v>123</v>
          </cell>
          <cell r="P166">
            <v>123</v>
          </cell>
          <cell r="Q166">
            <v>123</v>
          </cell>
        </row>
        <row r="167">
          <cell r="C167" t="str">
            <v>No.</v>
          </cell>
          <cell r="D167" t="str">
            <v>Real</v>
          </cell>
          <cell r="E167">
            <v>116</v>
          </cell>
          <cell r="F167">
            <v>111</v>
          </cell>
          <cell r="G167">
            <v>115</v>
          </cell>
          <cell r="H167">
            <v>116</v>
          </cell>
          <cell r="I167">
            <v>116</v>
          </cell>
          <cell r="J167">
            <v>116</v>
          </cell>
          <cell r="K167">
            <v>116</v>
          </cell>
          <cell r="L167">
            <v>116</v>
          </cell>
          <cell r="M167">
            <v>116</v>
          </cell>
          <cell r="N167">
            <v>116</v>
          </cell>
          <cell r="O167">
            <v>116</v>
          </cell>
          <cell r="P167">
            <v>116</v>
          </cell>
          <cell r="Q167">
            <v>116</v>
          </cell>
        </row>
        <row r="168">
          <cell r="D168" t="str">
            <v>Cumplimiento</v>
          </cell>
          <cell r="E168">
            <v>0.94308943089430897</v>
          </cell>
          <cell r="F168">
            <v>0.9910714285714286</v>
          </cell>
          <cell r="G168">
            <v>0.97457627118644063</v>
          </cell>
          <cell r="H168">
            <v>0.94308943089430897</v>
          </cell>
          <cell r="I168">
            <v>0.94308943089430897</v>
          </cell>
          <cell r="J168">
            <v>0.94308943089430897</v>
          </cell>
          <cell r="K168">
            <v>0.94308943089430897</v>
          </cell>
          <cell r="L168">
            <v>0.94308943089430897</v>
          </cell>
          <cell r="M168">
            <v>0.94308943089430897</v>
          </cell>
          <cell r="N168">
            <v>0.94308943089430897</v>
          </cell>
          <cell r="O168">
            <v>0.94308943089430897</v>
          </cell>
          <cell r="P168">
            <v>0.94308943089430897</v>
          </cell>
          <cell r="Q168">
            <v>0.94308943089430897</v>
          </cell>
        </row>
        <row r="169">
          <cell r="C169" t="str">
            <v>M $</v>
          </cell>
          <cell r="D169" t="str">
            <v>Previsto</v>
          </cell>
          <cell r="E169">
            <v>327.62266978041407</v>
          </cell>
          <cell r="F169">
            <v>300</v>
          </cell>
          <cell r="G169">
            <v>317.62266978041407</v>
          </cell>
          <cell r="H169">
            <v>327.62266978041407</v>
          </cell>
          <cell r="I169">
            <v>327.62266978041407</v>
          </cell>
          <cell r="J169">
            <v>327.62266978041407</v>
          </cell>
          <cell r="K169">
            <v>327.62266978041407</v>
          </cell>
          <cell r="L169">
            <v>327.62266978041407</v>
          </cell>
          <cell r="M169">
            <v>327.62266978041407</v>
          </cell>
          <cell r="N169">
            <v>327.62266978041407</v>
          </cell>
          <cell r="O169">
            <v>327.62266978041407</v>
          </cell>
          <cell r="P169">
            <v>327.62266978041407</v>
          </cell>
          <cell r="Q169">
            <v>327.62266978041407</v>
          </cell>
        </row>
        <row r="170">
          <cell r="C170" t="str">
            <v>M $</v>
          </cell>
          <cell r="D170" t="str">
            <v>Real</v>
          </cell>
          <cell r="E170">
            <v>311.28216299999997</v>
          </cell>
          <cell r="F170">
            <v>297.92617899999999</v>
          </cell>
          <cell r="G170">
            <v>308.78216299999997</v>
          </cell>
          <cell r="H170">
            <v>311.28216299999997</v>
          </cell>
          <cell r="I170">
            <v>311.28216299999997</v>
          </cell>
          <cell r="J170">
            <v>311.28216299999997</v>
          </cell>
          <cell r="K170">
            <v>311.28216299999997</v>
          </cell>
          <cell r="L170">
            <v>311.28216299999997</v>
          </cell>
          <cell r="M170">
            <v>311.28216299999997</v>
          </cell>
          <cell r="N170">
            <v>311.28216299999997</v>
          </cell>
          <cell r="O170">
            <v>311.28216299999997</v>
          </cell>
          <cell r="P170">
            <v>311.28216299999997</v>
          </cell>
          <cell r="Q170">
            <v>311.28216299999997</v>
          </cell>
        </row>
        <row r="171">
          <cell r="D171" t="str">
            <v>Cumplimiento</v>
          </cell>
          <cell r="E171">
            <v>0.95012400457097135</v>
          </cell>
          <cell r="F171">
            <v>0.9930872633333333</v>
          </cell>
          <cell r="G171">
            <v>0.9721666378960736</v>
          </cell>
          <cell r="H171">
            <v>0.95012400457097135</v>
          </cell>
          <cell r="I171">
            <v>0.95012400457097135</v>
          </cell>
          <cell r="J171">
            <v>0.95012400457097135</v>
          </cell>
          <cell r="K171">
            <v>0.95012400457097135</v>
          </cell>
          <cell r="L171">
            <v>0.95012400457097135</v>
          </cell>
          <cell r="M171">
            <v>0.95012400457097135</v>
          </cell>
          <cell r="N171">
            <v>0.95012400457097135</v>
          </cell>
          <cell r="O171">
            <v>0.95012400457097135</v>
          </cell>
          <cell r="P171">
            <v>0.95012400457097135</v>
          </cell>
          <cell r="Q171">
            <v>0.95012400457097135</v>
          </cell>
        </row>
        <row r="172">
          <cell r="B172" t="str">
            <v>CREDITOS DESEMBOLSADOS  - VIGENCIA - CXP</v>
          </cell>
          <cell r="C172" t="str">
            <v>No.</v>
          </cell>
          <cell r="D172" t="str">
            <v>Previsto</v>
          </cell>
          <cell r="E172">
            <v>1049.5</v>
          </cell>
          <cell r="F172">
            <v>262</v>
          </cell>
          <cell r="G172">
            <v>316</v>
          </cell>
          <cell r="H172">
            <v>356</v>
          </cell>
          <cell r="I172">
            <v>395</v>
          </cell>
          <cell r="J172">
            <v>464</v>
          </cell>
          <cell r="K172">
            <v>573</v>
          </cell>
          <cell r="L172">
            <v>680</v>
          </cell>
          <cell r="M172">
            <v>728.5</v>
          </cell>
          <cell r="N172">
            <v>767.5</v>
          </cell>
          <cell r="O172">
            <v>797.5</v>
          </cell>
          <cell r="P172">
            <v>904.5</v>
          </cell>
          <cell r="Q172">
            <v>1049.5</v>
          </cell>
        </row>
        <row r="173">
          <cell r="C173" t="str">
            <v>No.</v>
          </cell>
          <cell r="D173" t="str">
            <v>Real</v>
          </cell>
          <cell r="E173">
            <v>863</v>
          </cell>
          <cell r="F173">
            <v>247</v>
          </cell>
          <cell r="G173">
            <v>289</v>
          </cell>
          <cell r="H173">
            <v>308</v>
          </cell>
          <cell r="I173">
            <v>331</v>
          </cell>
          <cell r="J173">
            <v>385</v>
          </cell>
          <cell r="K173">
            <v>482</v>
          </cell>
          <cell r="L173">
            <v>579</v>
          </cell>
          <cell r="M173">
            <v>614</v>
          </cell>
          <cell r="N173">
            <v>632</v>
          </cell>
          <cell r="O173">
            <v>646</v>
          </cell>
          <cell r="P173">
            <v>736</v>
          </cell>
          <cell r="Q173">
            <v>863</v>
          </cell>
        </row>
        <row r="174">
          <cell r="D174" t="str">
            <v>Cumplimiento</v>
          </cell>
          <cell r="E174">
            <v>0.82229633158646975</v>
          </cell>
          <cell r="F174">
            <v>0.9427480916030534</v>
          </cell>
          <cell r="G174">
            <v>0.91455696202531644</v>
          </cell>
          <cell r="H174">
            <v>0.8651685393258427</v>
          </cell>
          <cell r="I174">
            <v>0.83797468354430382</v>
          </cell>
          <cell r="J174">
            <v>0.82974137931034486</v>
          </cell>
          <cell r="K174">
            <v>0.84118673647469455</v>
          </cell>
          <cell r="L174">
            <v>0.85147058823529409</v>
          </cell>
          <cell r="M174">
            <v>0.84282772820864793</v>
          </cell>
          <cell r="N174">
            <v>0.82345276872964168</v>
          </cell>
          <cell r="O174">
            <v>0.81003134796238241</v>
          </cell>
          <cell r="P174">
            <v>0.81370923161967934</v>
          </cell>
          <cell r="Q174">
            <v>0.82229633158646975</v>
          </cell>
        </row>
        <row r="175">
          <cell r="C175" t="str">
            <v>M $</v>
          </cell>
          <cell r="D175" t="str">
            <v>Previsto</v>
          </cell>
          <cell r="E175">
            <v>3149.8850677804107</v>
          </cell>
          <cell r="F175">
            <v>664.06283163972398</v>
          </cell>
          <cell r="G175">
            <v>802.34320443106412</v>
          </cell>
          <cell r="H175">
            <v>889.80515984873705</v>
          </cell>
          <cell r="I175">
            <v>986.29771145838401</v>
          </cell>
          <cell r="J175">
            <v>1210.9986454909681</v>
          </cell>
          <cell r="K175">
            <v>1580.2159701043179</v>
          </cell>
          <cell r="L175">
            <v>1872.7304625456079</v>
          </cell>
          <cell r="M175">
            <v>2056.0854928976528</v>
          </cell>
          <cell r="N175">
            <v>2214.1677038412568</v>
          </cell>
          <cell r="O175">
            <v>2287.4610863433968</v>
          </cell>
          <cell r="P175">
            <v>2691.4481844553507</v>
          </cell>
          <cell r="Q175">
            <v>3149.8850677804107</v>
          </cell>
        </row>
        <row r="176">
          <cell r="C176" t="str">
            <v>M $</v>
          </cell>
          <cell r="D176" t="str">
            <v>Real</v>
          </cell>
          <cell r="E176">
            <v>3091.613664</v>
          </cell>
          <cell r="F176">
            <v>669.07833800000003</v>
          </cell>
          <cell r="G176">
            <v>812.8301919999999</v>
          </cell>
          <cell r="H176">
            <v>887.58030199999996</v>
          </cell>
          <cell r="I176">
            <v>979.37016999999992</v>
          </cell>
          <cell r="J176">
            <v>1181.8669839999998</v>
          </cell>
          <cell r="K176">
            <v>1570.7872649999999</v>
          </cell>
          <cell r="L176">
            <v>1856.7895990000002</v>
          </cell>
          <cell r="M176">
            <v>2012.4579280000003</v>
          </cell>
          <cell r="N176">
            <v>2141.793447</v>
          </cell>
          <cell r="O176">
            <v>2203.838933</v>
          </cell>
          <cell r="P176">
            <v>2642.7096200000001</v>
          </cell>
          <cell r="Q176">
            <v>3091.613664</v>
          </cell>
        </row>
        <row r="177">
          <cell r="D177" t="str">
            <v>Cumplimiento</v>
          </cell>
          <cell r="E177">
            <v>0.98150046667528978</v>
          </cell>
          <cell r="F177">
            <v>1.0075527587470776</v>
          </cell>
          <cell r="G177">
            <v>1.0130704510376853</v>
          </cell>
          <cell r="H177">
            <v>0.99749961233185558</v>
          </cell>
          <cell r="I177">
            <v>0.992976216635299</v>
          </cell>
          <cell r="J177">
            <v>0.97594410068133675</v>
          </cell>
          <cell r="K177">
            <v>0.99403328071434727</v>
          </cell>
          <cell r="L177">
            <v>0.99148790289664046</v>
          </cell>
          <cell r="M177">
            <v>0.97878124958891277</v>
          </cell>
          <cell r="N177">
            <v>0.96731310970000239</v>
          </cell>
          <cell r="O177">
            <v>0.96344324550802729</v>
          </cell>
          <cell r="P177">
            <v>0.98189132351243336</v>
          </cell>
          <cell r="Q177">
            <v>0.98150046667528978</v>
          </cell>
        </row>
        <row r="179">
          <cell r="B179" t="str">
            <v>RETIRO AHORRO VOLUNTARIO</v>
          </cell>
        </row>
        <row r="180">
          <cell r="B180" t="str">
            <v>RETIRO AHORRO VOLUNTARIO</v>
          </cell>
          <cell r="C180" t="str">
            <v>No.</v>
          </cell>
          <cell r="D180" t="str">
            <v>Previsto</v>
          </cell>
          <cell r="E180">
            <v>237790</v>
          </cell>
          <cell r="F180">
            <v>16582</v>
          </cell>
          <cell r="G180">
            <v>33470</v>
          </cell>
          <cell r="H180">
            <v>52526</v>
          </cell>
          <cell r="I180">
            <v>66903</v>
          </cell>
          <cell r="J180">
            <v>87934</v>
          </cell>
          <cell r="K180">
            <v>105499</v>
          </cell>
          <cell r="L180">
            <v>122911</v>
          </cell>
          <cell r="M180">
            <v>146310</v>
          </cell>
          <cell r="N180">
            <v>168361</v>
          </cell>
          <cell r="O180">
            <v>190950</v>
          </cell>
          <cell r="P180">
            <v>214089</v>
          </cell>
          <cell r="Q180">
            <v>237790</v>
          </cell>
        </row>
        <row r="181">
          <cell r="D181" t="str">
            <v>Real</v>
          </cell>
          <cell r="E181">
            <v>165672.19979021634</v>
          </cell>
          <cell r="F181">
            <v>13322.881624901065</v>
          </cell>
          <cell r="G181">
            <v>26896.923201513444</v>
          </cell>
          <cell r="H181">
            <v>38983.887760499907</v>
          </cell>
          <cell r="I181">
            <v>52643.152834475375</v>
          </cell>
          <cell r="J181">
            <v>67480.743292229017</v>
          </cell>
          <cell r="K181">
            <v>79446.521760356729</v>
          </cell>
          <cell r="L181">
            <v>94867.521760356729</v>
          </cell>
          <cell r="M181">
            <v>109730.55329008753</v>
          </cell>
          <cell r="N181">
            <v>122441.27590818417</v>
          </cell>
          <cell r="O181">
            <v>137952.54349647599</v>
          </cell>
          <cell r="P181">
            <v>153844.04981609003</v>
          </cell>
          <cell r="Q181">
            <v>165672.19979021634</v>
          </cell>
        </row>
        <row r="182">
          <cell r="D182" t="str">
            <v>Cumplimiento</v>
          </cell>
          <cell r="E182">
            <v>0.69671642958163227</v>
          </cell>
          <cell r="F182">
            <v>0.80345444608015104</v>
          </cell>
          <cell r="G182">
            <v>0.80361288322418412</v>
          </cell>
          <cell r="H182">
            <v>0.74218268591744863</v>
          </cell>
          <cell r="I182">
            <v>1.2708775291320702</v>
          </cell>
          <cell r="J182">
            <v>0.76740217995575111</v>
          </cell>
          <cell r="K182">
            <v>0.75305473758383235</v>
          </cell>
          <cell r="L182">
            <v>0.77183914995693415</v>
          </cell>
          <cell r="M182">
            <v>0.74998669462160839</v>
          </cell>
          <cell r="N182">
            <v>0.72725438734733205</v>
          </cell>
          <cell r="O182">
            <v>0.72245374965423403</v>
          </cell>
          <cell r="P182">
            <v>0.71859857263142912</v>
          </cell>
          <cell r="Q182">
            <v>0.69671642958163227</v>
          </cell>
        </row>
        <row r="183">
          <cell r="C183" t="str">
            <v>M $</v>
          </cell>
          <cell r="D183" t="str">
            <v>Previsto</v>
          </cell>
          <cell r="E183">
            <v>348406.2219184995</v>
          </cell>
          <cell r="F183">
            <v>24295.310340900003</v>
          </cell>
          <cell r="G183">
            <v>49039.158068460005</v>
          </cell>
          <cell r="H183">
            <v>76959.171931827004</v>
          </cell>
          <cell r="I183">
            <v>98023.428032547003</v>
          </cell>
          <cell r="J183">
            <v>128837.091354087</v>
          </cell>
          <cell r="K183">
            <v>154572.875206467</v>
          </cell>
          <cell r="L183">
            <v>180084.66558047698</v>
          </cell>
          <cell r="M183">
            <v>214368.94182745949</v>
          </cell>
          <cell r="N183">
            <v>246678.28968400951</v>
          </cell>
          <cell r="O183">
            <v>279774.75726091949</v>
          </cell>
          <cell r="P183">
            <v>313677.52035412949</v>
          </cell>
          <cell r="Q183">
            <v>348406.2219184995</v>
          </cell>
        </row>
        <row r="184">
          <cell r="C184" t="str">
            <v>M $</v>
          </cell>
          <cell r="D184" t="str">
            <v>Real</v>
          </cell>
          <cell r="E184">
            <v>268400.68154900003</v>
          </cell>
          <cell r="F184">
            <v>21584.07128</v>
          </cell>
          <cell r="G184">
            <v>43575.040590999997</v>
          </cell>
          <cell r="H184">
            <v>63156.833174999992</v>
          </cell>
          <cell r="I184">
            <v>85285.870967999988</v>
          </cell>
          <cell r="J184">
            <v>109323.88459599999</v>
          </cell>
          <cell r="K184">
            <v>128709.34658899999</v>
          </cell>
          <cell r="L184">
            <v>153691.77242699999</v>
          </cell>
          <cell r="M184">
            <v>177771.002507</v>
          </cell>
          <cell r="N184">
            <v>198363.33010799999</v>
          </cell>
          <cell r="O184">
            <v>223492.751407</v>
          </cell>
          <cell r="P184">
            <v>249238.18807800001</v>
          </cell>
          <cell r="Q184">
            <v>268400.68154900003</v>
          </cell>
        </row>
        <row r="185">
          <cell r="D185" t="str">
            <v>Cumplimiento</v>
          </cell>
          <cell r="E185">
            <v>0.77036707344389888</v>
          </cell>
          <cell r="F185">
            <v>0.88840483933494929</v>
          </cell>
          <cell r="G185">
            <v>0.88857644191541885</v>
          </cell>
          <cell r="H185">
            <v>0.82065375171846211</v>
          </cell>
          <cell r="I185">
            <v>1.1493513159914408</v>
          </cell>
          <cell r="J185">
            <v>0.84854356340241921</v>
          </cell>
          <cell r="K185">
            <v>0.83267744367877983</v>
          </cell>
          <cell r="L185">
            <v>0.85344175158721425</v>
          </cell>
          <cell r="M185">
            <v>0.82927592491492397</v>
          </cell>
          <cell r="N185">
            <v>0.80413777135434128</v>
          </cell>
          <cell r="O185">
            <v>0.79883100818337738</v>
          </cell>
          <cell r="P185">
            <v>0.79456821705495495</v>
          </cell>
          <cell r="Q185">
            <v>0.77036707344389888</v>
          </cell>
        </row>
        <row r="186">
          <cell r="B186" t="str">
            <v>CREDITOS HIPOTECARIOS APROBADOS VIS</v>
          </cell>
          <cell r="C186" t="str">
            <v>No.</v>
          </cell>
          <cell r="D186" t="str">
            <v>Previsto</v>
          </cell>
          <cell r="E186">
            <v>0</v>
          </cell>
        </row>
        <row r="187">
          <cell r="D187" t="str">
            <v>Real</v>
          </cell>
          <cell r="E187">
            <v>0</v>
          </cell>
        </row>
        <row r="188">
          <cell r="D188" t="str">
            <v>Cumplimiento</v>
          </cell>
          <cell r="E188" t="e">
            <v>#DIV/0!</v>
          </cell>
          <cell r="F188" t="e">
            <v>#DIV/0!</v>
          </cell>
          <cell r="G188" t="e">
            <v>#DIV/0!</v>
          </cell>
          <cell r="H188" t="e">
            <v>#DIV/0!</v>
          </cell>
          <cell r="I188" t="e">
            <v>#DIV/0!</v>
          </cell>
          <cell r="J188" t="e">
            <v>#DIV/0!</v>
          </cell>
          <cell r="K188" t="e">
            <v>#DIV/0!</v>
          </cell>
          <cell r="L188" t="e">
            <v>#DIV/0!</v>
          </cell>
          <cell r="M188" t="e">
            <v>#DIV/0!</v>
          </cell>
          <cell r="N188" t="e">
            <v>#DIV/0!</v>
          </cell>
          <cell r="O188" t="e">
            <v>#DIV/0!</v>
          </cell>
          <cell r="P188" t="e">
            <v>#DIV/0!</v>
          </cell>
          <cell r="Q188" t="e">
            <v>#DIV/0!</v>
          </cell>
        </row>
        <row r="189">
          <cell r="C189" t="str">
            <v>M $</v>
          </cell>
          <cell r="D189" t="str">
            <v>Previsto</v>
          </cell>
          <cell r="E189">
            <v>0</v>
          </cell>
        </row>
        <row r="190">
          <cell r="C190" t="str">
            <v>M $</v>
          </cell>
          <cell r="D190" t="str">
            <v>Real</v>
          </cell>
          <cell r="E190">
            <v>0</v>
          </cell>
        </row>
        <row r="191">
          <cell r="D191" t="str">
            <v>Cumplimiento</v>
          </cell>
          <cell r="E191" t="e">
            <v>#DIV/0!</v>
          </cell>
          <cell r="F191" t="e">
            <v>#DIV/0!</v>
          </cell>
          <cell r="G191" t="e">
            <v>#DIV/0!</v>
          </cell>
          <cell r="H191" t="e">
            <v>#DIV/0!</v>
          </cell>
          <cell r="I191" t="e">
            <v>#DIV/0!</v>
          </cell>
          <cell r="J191" t="e">
            <v>#DIV/0!</v>
          </cell>
          <cell r="K191" t="e">
            <v>#DIV/0!</v>
          </cell>
          <cell r="L191" t="e">
            <v>#DIV/0!</v>
          </cell>
          <cell r="M191" t="e">
            <v>#DIV/0!</v>
          </cell>
          <cell r="N191" t="e">
            <v>#DIV/0!</v>
          </cell>
          <cell r="O191" t="e">
            <v>#DIV/0!</v>
          </cell>
          <cell r="P191" t="e">
            <v>#DIV/0!</v>
          </cell>
          <cell r="Q191" t="e">
            <v>#DIV/0!</v>
          </cell>
        </row>
        <row r="192">
          <cell r="B192" t="str">
            <v>CREDITOS HIPOTECARIOS APROBADOS NO VIS</v>
          </cell>
          <cell r="C192" t="str">
            <v>No.</v>
          </cell>
          <cell r="D192" t="str">
            <v>Previsto</v>
          </cell>
          <cell r="E192">
            <v>0</v>
          </cell>
        </row>
        <row r="193">
          <cell r="D193" t="str">
            <v>Real</v>
          </cell>
          <cell r="E193">
            <v>0</v>
          </cell>
        </row>
        <row r="194">
          <cell r="D194" t="str">
            <v>Cumplimiento</v>
          </cell>
          <cell r="E194" t="e">
            <v>#DIV/0!</v>
          </cell>
          <cell r="F194" t="e">
            <v>#DIV/0!</v>
          </cell>
          <cell r="G194" t="e">
            <v>#DIV/0!</v>
          </cell>
          <cell r="H194" t="e">
            <v>#DIV/0!</v>
          </cell>
          <cell r="I194" t="e">
            <v>#DIV/0!</v>
          </cell>
          <cell r="J194" t="e">
            <v>#DIV/0!</v>
          </cell>
          <cell r="K194" t="e">
            <v>#DIV/0!</v>
          </cell>
          <cell r="L194" t="e">
            <v>#DIV/0!</v>
          </cell>
          <cell r="M194" t="e">
            <v>#DIV/0!</v>
          </cell>
          <cell r="N194" t="e">
            <v>#DIV/0!</v>
          </cell>
          <cell r="O194" t="e">
            <v>#DIV/0!</v>
          </cell>
          <cell r="P194" t="e">
            <v>#DIV/0!</v>
          </cell>
          <cell r="Q194" t="e">
            <v>#DIV/0!</v>
          </cell>
        </row>
        <row r="195">
          <cell r="C195" t="str">
            <v>M $</v>
          </cell>
          <cell r="D195" t="str">
            <v>Previsto</v>
          </cell>
        </row>
        <row r="196">
          <cell r="C196" t="str">
            <v>M $</v>
          </cell>
          <cell r="D196" t="str">
            <v>Real</v>
          </cell>
        </row>
        <row r="197">
          <cell r="D197" t="str">
            <v>Cumplimiento</v>
          </cell>
          <cell r="E197" t="e">
            <v>#DIV/0!</v>
          </cell>
          <cell r="F197" t="e">
            <v>#DIV/0!</v>
          </cell>
          <cell r="G197" t="e">
            <v>#DIV/0!</v>
          </cell>
          <cell r="H197" t="e">
            <v>#DIV/0!</v>
          </cell>
          <cell r="I197" t="e">
            <v>#DIV/0!</v>
          </cell>
          <cell r="J197" t="e">
            <v>#DIV/0!</v>
          </cell>
          <cell r="K197" t="e">
            <v>#DIV/0!</v>
          </cell>
          <cell r="L197" t="e">
            <v>#DIV/0!</v>
          </cell>
          <cell r="M197" t="e">
            <v>#DIV/0!</v>
          </cell>
          <cell r="N197" t="e">
            <v>#DIV/0!</v>
          </cell>
          <cell r="O197" t="e">
            <v>#DIV/0!</v>
          </cell>
          <cell r="P197" t="e">
            <v>#DIV/0!</v>
          </cell>
          <cell r="Q197" t="e">
            <v>#DIV/0!</v>
          </cell>
        </row>
        <row r="198">
          <cell r="B198" t="str">
            <v>CREDITO EDUCATIVO</v>
          </cell>
        </row>
        <row r="200">
          <cell r="B200" t="str">
            <v>SOLICITUDES RECIBIDAS</v>
          </cell>
          <cell r="C200" t="str">
            <v>No.</v>
          </cell>
          <cell r="D200" t="str">
            <v>Previsto</v>
          </cell>
          <cell r="E200">
            <v>0</v>
          </cell>
        </row>
        <row r="201">
          <cell r="D201" t="str">
            <v>Real</v>
          </cell>
          <cell r="E201">
            <v>0</v>
          </cell>
        </row>
        <row r="202">
          <cell r="D202" t="str">
            <v>Cumplimiento</v>
          </cell>
          <cell r="E202" t="e">
            <v>#DIV/0!</v>
          </cell>
        </row>
        <row r="203">
          <cell r="B203" t="str">
            <v>CREDITOS APROBADOS</v>
          </cell>
          <cell r="C203" t="str">
            <v>No.</v>
          </cell>
          <cell r="D203" t="str">
            <v>Previsto</v>
          </cell>
          <cell r="E203">
            <v>0</v>
          </cell>
        </row>
        <row r="204">
          <cell r="C204" t="str">
            <v>No.</v>
          </cell>
          <cell r="D204" t="str">
            <v>Real</v>
          </cell>
          <cell r="E204">
            <v>0</v>
          </cell>
        </row>
        <row r="205">
          <cell r="D205" t="str">
            <v>Cumplimiento</v>
          </cell>
          <cell r="E205" t="e">
            <v>#DIV/0!</v>
          </cell>
        </row>
        <row r="206">
          <cell r="C206" t="str">
            <v>M $</v>
          </cell>
          <cell r="D206" t="str">
            <v>Previsto</v>
          </cell>
          <cell r="E206">
            <v>0</v>
          </cell>
        </row>
        <row r="207">
          <cell r="C207" t="str">
            <v>M $</v>
          </cell>
          <cell r="D207" t="str">
            <v>Real</v>
          </cell>
          <cell r="E207">
            <v>0</v>
          </cell>
        </row>
        <row r="208">
          <cell r="D208" t="str">
            <v>Cumplimiento</v>
          </cell>
          <cell r="E208" t="e">
            <v>#DIV/0!</v>
          </cell>
          <cell r="F208">
            <v>0</v>
          </cell>
          <cell r="G208">
            <v>0</v>
          </cell>
          <cell r="H208">
            <v>0</v>
          </cell>
          <cell r="I208">
            <v>0</v>
          </cell>
          <cell r="J208">
            <v>0</v>
          </cell>
          <cell r="K208">
            <v>0</v>
          </cell>
          <cell r="L208">
            <v>0</v>
          </cell>
          <cell r="M208">
            <v>0</v>
          </cell>
          <cell r="N208">
            <v>0</v>
          </cell>
          <cell r="O208">
            <v>0</v>
          </cell>
          <cell r="P208">
            <v>0</v>
          </cell>
          <cell r="Q208">
            <v>0</v>
          </cell>
        </row>
        <row r="209">
          <cell r="B209" t="str">
            <v>RECHAZO DE SOLICITUDES</v>
          </cell>
          <cell r="C209" t="str">
            <v>No.</v>
          </cell>
          <cell r="D209" t="str">
            <v>Previsto</v>
          </cell>
          <cell r="E209">
            <v>0</v>
          </cell>
        </row>
        <row r="210">
          <cell r="C210" t="str">
            <v>No.</v>
          </cell>
          <cell r="D210" t="str">
            <v>Real</v>
          </cell>
          <cell r="E210">
            <v>0</v>
          </cell>
        </row>
        <row r="211">
          <cell r="D211" t="str">
            <v>Cumplimiento</v>
          </cell>
          <cell r="E211" t="e">
            <v>#DIV/0!</v>
          </cell>
        </row>
        <row r="216">
          <cell r="B216" t="str">
            <v>COMERCIAL</v>
          </cell>
        </row>
        <row r="218">
          <cell r="B218" t="str">
            <v>AFILIACIONES NUEVAS POR CESANTIAS</v>
          </cell>
          <cell r="C218" t="str">
            <v>No.</v>
          </cell>
          <cell r="D218" t="str">
            <v>Previsto</v>
          </cell>
          <cell r="E218">
            <v>193015</v>
          </cell>
          <cell r="F218">
            <v>14453</v>
          </cell>
          <cell r="G218">
            <v>43195</v>
          </cell>
          <cell r="H218">
            <v>62426</v>
          </cell>
          <cell r="I218">
            <v>74989</v>
          </cell>
          <cell r="J218">
            <v>87552</v>
          </cell>
          <cell r="K218">
            <v>100115</v>
          </cell>
          <cell r="L218">
            <v>113631</v>
          </cell>
          <cell r="M218">
            <v>128174</v>
          </cell>
          <cell r="N218">
            <v>143670</v>
          </cell>
          <cell r="O218">
            <v>160118</v>
          </cell>
          <cell r="P218">
            <v>177519</v>
          </cell>
          <cell r="Q218">
            <v>193015</v>
          </cell>
        </row>
        <row r="219">
          <cell r="D219" t="str">
            <v>Real</v>
          </cell>
          <cell r="E219">
            <v>268249</v>
          </cell>
          <cell r="F219">
            <v>27423</v>
          </cell>
          <cell r="G219">
            <v>127073</v>
          </cell>
          <cell r="H219">
            <v>146033</v>
          </cell>
          <cell r="I219">
            <v>159391</v>
          </cell>
          <cell r="J219">
            <v>174140</v>
          </cell>
          <cell r="K219">
            <v>190127</v>
          </cell>
          <cell r="L219">
            <v>205339</v>
          </cell>
          <cell r="M219">
            <v>218098</v>
          </cell>
          <cell r="N219">
            <v>234838</v>
          </cell>
          <cell r="O219">
            <v>245322</v>
          </cell>
          <cell r="P219">
            <v>258336</v>
          </cell>
          <cell r="Q219">
            <v>268249</v>
          </cell>
        </row>
        <row r="220">
          <cell r="D220" t="str">
            <v>Cumplimiento</v>
          </cell>
          <cell r="E220">
            <v>1.3897831774732534</v>
          </cell>
          <cell r="F220">
            <v>1.8973915450079568</v>
          </cell>
          <cell r="G220">
            <v>2.9418451209630745</v>
          </cell>
          <cell r="H220">
            <v>2.3392977285105565</v>
          </cell>
          <cell r="I220">
            <v>2.1255250770112948</v>
          </cell>
          <cell r="J220">
            <v>1.9889894005847952</v>
          </cell>
          <cell r="K220">
            <v>1.8990860510413026</v>
          </cell>
          <cell r="L220">
            <v>1.8070684936328996</v>
          </cell>
          <cell r="M220">
            <v>1.7015775430274471</v>
          </cell>
          <cell r="N220">
            <v>1.6345653233103641</v>
          </cell>
          <cell r="O220">
            <v>1.5321325522427209</v>
          </cell>
          <cell r="P220">
            <v>1.4552583103780441</v>
          </cell>
          <cell r="Q220">
            <v>1.3897831774732534</v>
          </cell>
        </row>
        <row r="221">
          <cell r="B221" t="str">
            <v>AFILIACIONES NUEVAS POR AHORRO VOLUNTARIO</v>
          </cell>
          <cell r="C221" t="str">
            <v>No.</v>
          </cell>
          <cell r="D221" t="str">
            <v>Previsto</v>
          </cell>
          <cell r="E221">
            <v>212145</v>
          </cell>
          <cell r="F221">
            <v>15824</v>
          </cell>
          <cell r="G221">
            <v>36890</v>
          </cell>
          <cell r="H221">
            <v>62195</v>
          </cell>
          <cell r="I221">
            <v>79151</v>
          </cell>
          <cell r="J221">
            <v>96124</v>
          </cell>
          <cell r="K221">
            <v>113147</v>
          </cell>
          <cell r="L221">
            <v>130180</v>
          </cell>
          <cell r="M221">
            <v>147281</v>
          </cell>
          <cell r="N221">
            <v>164346</v>
          </cell>
          <cell r="O221">
            <v>181374</v>
          </cell>
          <cell r="P221">
            <v>198344</v>
          </cell>
          <cell r="Q221">
            <v>212145</v>
          </cell>
        </row>
        <row r="222">
          <cell r="D222" t="str">
            <v>Real</v>
          </cell>
          <cell r="E222">
            <v>307950</v>
          </cell>
          <cell r="F222">
            <v>21189</v>
          </cell>
          <cell r="G222">
            <v>52589</v>
          </cell>
          <cell r="H222">
            <v>75279</v>
          </cell>
          <cell r="I222">
            <v>101522</v>
          </cell>
          <cell r="J222">
            <v>136177</v>
          </cell>
          <cell r="K222">
            <v>169993</v>
          </cell>
          <cell r="L222">
            <v>206740</v>
          </cell>
          <cell r="M222">
            <v>239618</v>
          </cell>
          <cell r="N222">
            <v>261131</v>
          </cell>
          <cell r="O222">
            <v>280105</v>
          </cell>
          <cell r="P222">
            <v>297041</v>
          </cell>
          <cell r="Q222">
            <v>307950</v>
          </cell>
        </row>
        <row r="223">
          <cell r="D223" t="str">
            <v>Cumplimiento</v>
          </cell>
          <cell r="E223">
            <v>1.4516014989747579</v>
          </cell>
          <cell r="F223">
            <v>1.3390419615773508</v>
          </cell>
          <cell r="G223">
            <v>1.4255624830577391</v>
          </cell>
          <cell r="H223">
            <v>1.2103706085698207</v>
          </cell>
          <cell r="I223">
            <v>1.2826369850033481</v>
          </cell>
          <cell r="J223">
            <v>1.4166805376388831</v>
          </cell>
          <cell r="K223">
            <v>1.5024083714106429</v>
          </cell>
          <cell r="L223">
            <v>1.5881087724688892</v>
          </cell>
          <cell r="M223">
            <v>1.6269444123817736</v>
          </cell>
          <cell r="N223">
            <v>1.5889099825976902</v>
          </cell>
          <cell r="O223">
            <v>1.5443503478999194</v>
          </cell>
          <cell r="P223">
            <v>1.4976051708143427</v>
          </cell>
          <cell r="Q223">
            <v>1.4516014989747579</v>
          </cell>
        </row>
        <row r="224">
          <cell r="B224" t="str">
            <v>SOLICITUDES RADICADAS CRÉDITO HIPOTECARIO - CESANTIAS</v>
          </cell>
          <cell r="C224" t="str">
            <v>No.</v>
          </cell>
          <cell r="D224" t="str">
            <v>Previsto</v>
          </cell>
          <cell r="E224">
            <v>43138</v>
          </cell>
          <cell r="F224">
            <v>3383</v>
          </cell>
          <cell r="G224">
            <v>7212</v>
          </cell>
          <cell r="H224">
            <v>11463</v>
          </cell>
          <cell r="I224">
            <v>15307</v>
          </cell>
          <cell r="J224">
            <v>19151</v>
          </cell>
          <cell r="K224">
            <v>22588</v>
          </cell>
          <cell r="L224">
            <v>26025</v>
          </cell>
          <cell r="M224">
            <v>29537</v>
          </cell>
          <cell r="N224">
            <v>33049</v>
          </cell>
          <cell r="O224">
            <v>36561</v>
          </cell>
          <cell r="P224">
            <v>40073</v>
          </cell>
          <cell r="Q224">
            <v>43138</v>
          </cell>
        </row>
        <row r="225">
          <cell r="D225" t="str">
            <v>Real</v>
          </cell>
          <cell r="E225">
            <v>61734</v>
          </cell>
          <cell r="F225">
            <v>2098</v>
          </cell>
          <cell r="G225">
            <v>6090</v>
          </cell>
          <cell r="H225">
            <v>11003</v>
          </cell>
          <cell r="I225">
            <v>16289</v>
          </cell>
          <cell r="J225">
            <v>24700</v>
          </cell>
          <cell r="K225">
            <v>33065</v>
          </cell>
          <cell r="L225">
            <v>38461</v>
          </cell>
          <cell r="M225">
            <v>42928</v>
          </cell>
          <cell r="N225">
            <v>48249</v>
          </cell>
          <cell r="O225">
            <v>52627</v>
          </cell>
          <cell r="P225">
            <v>58369</v>
          </cell>
          <cell r="Q225">
            <v>61734</v>
          </cell>
        </row>
        <row r="226">
          <cell r="D226" t="str">
            <v>Cumplimiento</v>
          </cell>
          <cell r="E226">
            <v>1.4310816449534054</v>
          </cell>
          <cell r="F226">
            <v>0.62015962163759975</v>
          </cell>
          <cell r="G226">
            <v>0.84442595673876875</v>
          </cell>
          <cell r="H226">
            <v>0.95987088894704697</v>
          </cell>
          <cell r="I226">
            <v>1.0641536551904358</v>
          </cell>
          <cell r="J226">
            <v>1.2897498825126625</v>
          </cell>
          <cell r="K226">
            <v>1.4638303523995042</v>
          </cell>
          <cell r="L226">
            <v>1.4778482228626322</v>
          </cell>
          <cell r="M226">
            <v>1.4533635778853642</v>
          </cell>
          <cell r="N226">
            <v>1.459923144421919</v>
          </cell>
          <cell r="O226">
            <v>1.4394299937091437</v>
          </cell>
          <cell r="P226">
            <v>1.4565667656526839</v>
          </cell>
          <cell r="Q226">
            <v>1.4310816449534054</v>
          </cell>
        </row>
        <row r="227">
          <cell r="B227" t="str">
            <v>SOLICITUDES RADICADAS CRÉDITO HIPOTECARIO - AHORRO VOLUNTARIO</v>
          </cell>
          <cell r="C227" t="str">
            <v>No.</v>
          </cell>
          <cell r="D227" t="str">
            <v>Previsto</v>
          </cell>
          <cell r="E227">
            <v>29642</v>
          </cell>
          <cell r="F227">
            <v>2336</v>
          </cell>
          <cell r="G227">
            <v>4943</v>
          </cell>
          <cell r="H227">
            <v>7837</v>
          </cell>
          <cell r="I227">
            <v>10459</v>
          </cell>
          <cell r="J227">
            <v>13081</v>
          </cell>
          <cell r="K227">
            <v>15432</v>
          </cell>
          <cell r="L227">
            <v>17783</v>
          </cell>
          <cell r="M227">
            <v>20209</v>
          </cell>
          <cell r="N227">
            <v>22635</v>
          </cell>
          <cell r="O227">
            <v>25061</v>
          </cell>
          <cell r="P227">
            <v>27487</v>
          </cell>
          <cell r="Q227">
            <v>29642</v>
          </cell>
        </row>
        <row r="228">
          <cell r="D228" t="str">
            <v>Real</v>
          </cell>
          <cell r="E228">
            <v>39055</v>
          </cell>
          <cell r="F228">
            <v>1952</v>
          </cell>
          <cell r="G228">
            <v>4705</v>
          </cell>
          <cell r="H228">
            <v>7540</v>
          </cell>
          <cell r="I228">
            <v>10339</v>
          </cell>
          <cell r="J228">
            <v>14835</v>
          </cell>
          <cell r="K228">
            <v>18666</v>
          </cell>
          <cell r="L228">
            <v>22386</v>
          </cell>
          <cell r="M228">
            <v>25691</v>
          </cell>
          <cell r="N228">
            <v>28875</v>
          </cell>
          <cell r="O228">
            <v>33112</v>
          </cell>
          <cell r="P228">
            <v>36841</v>
          </cell>
          <cell r="Q228">
            <v>39055</v>
          </cell>
        </row>
        <row r="229">
          <cell r="D229" t="str">
            <v>Cumplimiento</v>
          </cell>
          <cell r="E229">
            <v>1.3175561702989003</v>
          </cell>
          <cell r="F229">
            <v>0.83561643835616439</v>
          </cell>
          <cell r="G229">
            <v>0.95185110256928995</v>
          </cell>
          <cell r="H229">
            <v>0.96210284547658542</v>
          </cell>
          <cell r="I229">
            <v>0.98852662778468303</v>
          </cell>
          <cell r="J229">
            <v>1.1340876079810411</v>
          </cell>
          <cell r="K229">
            <v>120.95645412130638</v>
          </cell>
          <cell r="L229">
            <v>125.88427149524829</v>
          </cell>
          <cell r="M229">
            <v>127.12652778465041</v>
          </cell>
          <cell r="N229">
            <v>1.2756792577866136</v>
          </cell>
          <cell r="O229">
            <v>1.3212561350305254</v>
          </cell>
          <cell r="P229">
            <v>1.3403063266271329</v>
          </cell>
          <cell r="Q229">
            <v>1.3175561702989003</v>
          </cell>
        </row>
        <row r="230">
          <cell r="B230" t="str">
            <v>SOLICITUDES RADICADAS CRÉDITO EDUCATIVO</v>
          </cell>
          <cell r="C230" t="str">
            <v>No.</v>
          </cell>
          <cell r="D230" t="str">
            <v>Previsto</v>
          </cell>
          <cell r="E230">
            <v>5005</v>
          </cell>
          <cell r="F230">
            <v>340</v>
          </cell>
          <cell r="G230">
            <v>580</v>
          </cell>
          <cell r="H230">
            <v>835</v>
          </cell>
          <cell r="I230">
            <v>1090</v>
          </cell>
          <cell r="J230">
            <v>1345</v>
          </cell>
          <cell r="K230">
            <v>2075</v>
          </cell>
          <cell r="L230">
            <v>2630</v>
          </cell>
          <cell r="M230">
            <v>2960</v>
          </cell>
          <cell r="N230">
            <v>3290</v>
          </cell>
          <cell r="O230">
            <v>3620</v>
          </cell>
          <cell r="P230">
            <v>4425</v>
          </cell>
          <cell r="Q230">
            <v>5005</v>
          </cell>
        </row>
        <row r="231">
          <cell r="D231" t="str">
            <v>Real</v>
          </cell>
          <cell r="E231">
            <v>2693</v>
          </cell>
          <cell r="F231">
            <v>349</v>
          </cell>
          <cell r="G231">
            <v>457</v>
          </cell>
          <cell r="H231">
            <v>522</v>
          </cell>
          <cell r="I231">
            <v>591</v>
          </cell>
          <cell r="J231">
            <v>775</v>
          </cell>
          <cell r="K231">
            <v>1207</v>
          </cell>
          <cell r="L231">
            <v>1608</v>
          </cell>
          <cell r="M231">
            <v>1694</v>
          </cell>
          <cell r="N231">
            <v>1774</v>
          </cell>
          <cell r="O231">
            <v>1882</v>
          </cell>
          <cell r="P231">
            <v>2126</v>
          </cell>
          <cell r="Q231">
            <v>2693</v>
          </cell>
        </row>
        <row r="232">
          <cell r="D232" t="str">
            <v>Cumplimiento</v>
          </cell>
          <cell r="E232">
            <v>0.53806193806193803</v>
          </cell>
          <cell r="F232">
            <v>1.026470588235294</v>
          </cell>
          <cell r="G232">
            <v>0.78793103448275859</v>
          </cell>
          <cell r="H232">
            <v>0.62514970059880237</v>
          </cell>
          <cell r="I232">
            <v>0.54220183486238527</v>
          </cell>
          <cell r="J232">
            <v>0.57620817843866168</v>
          </cell>
          <cell r="K232">
            <v>0.58168674698795175</v>
          </cell>
          <cell r="L232">
            <v>0.61140684410646384</v>
          </cell>
          <cell r="M232">
            <v>0.57229729729729728</v>
          </cell>
          <cell r="N232">
            <v>0.53920972644376897</v>
          </cell>
          <cell r="O232">
            <v>0.51988950276243096</v>
          </cell>
          <cell r="P232">
            <v>0.48045197740112994</v>
          </cell>
          <cell r="Q232">
            <v>0.53806193806193803</v>
          </cell>
        </row>
        <row r="236">
          <cell r="B236" t="str">
            <v>ENERO</v>
          </cell>
        </row>
        <row r="237">
          <cell r="B237" t="str">
            <v>FEBRERO</v>
          </cell>
        </row>
        <row r="238">
          <cell r="B238" t="str">
            <v>MARZO</v>
          </cell>
        </row>
        <row r="239">
          <cell r="B239" t="str">
            <v>ABRIL</v>
          </cell>
        </row>
        <row r="240">
          <cell r="B240" t="str">
            <v>MAYO</v>
          </cell>
        </row>
        <row r="241">
          <cell r="B241" t="str">
            <v>JUNIO</v>
          </cell>
        </row>
        <row r="242">
          <cell r="B242" t="str">
            <v>JULIO</v>
          </cell>
        </row>
        <row r="243">
          <cell r="B243" t="str">
            <v>AGOSTO</v>
          </cell>
        </row>
        <row r="244">
          <cell r="B244" t="str">
            <v>SEPTIEMBRE</v>
          </cell>
        </row>
        <row r="245">
          <cell r="B245" t="str">
            <v>OCTUBRE</v>
          </cell>
        </row>
        <row r="246">
          <cell r="B246" t="str">
            <v>NOVIEMBRE</v>
          </cell>
        </row>
        <row r="247">
          <cell r="B247" t="str">
            <v>DICIEMBRE</v>
          </cell>
        </row>
      </sheetData>
      <sheetData sheetId="7">
        <row r="1">
          <cell r="F1">
            <v>41275</v>
          </cell>
          <cell r="G1">
            <v>41306</v>
          </cell>
          <cell r="H1">
            <v>41334</v>
          </cell>
          <cell r="I1">
            <v>41365</v>
          </cell>
          <cell r="J1">
            <v>41395</v>
          </cell>
          <cell r="K1">
            <v>41426</v>
          </cell>
          <cell r="L1">
            <v>41456</v>
          </cell>
          <cell r="M1">
            <v>41487</v>
          </cell>
          <cell r="N1">
            <v>41518</v>
          </cell>
          <cell r="O1">
            <v>41548</v>
          </cell>
          <cell r="P1">
            <v>41579</v>
          </cell>
          <cell r="Q1">
            <v>41609</v>
          </cell>
        </row>
        <row r="2">
          <cell r="B2" t="str">
            <v>METAS PRESUPUESTALES - ACUMULADO A DICIEMBRE 2013</v>
          </cell>
        </row>
        <row r="4">
          <cell r="B4" t="str">
            <v>AREA</v>
          </cell>
          <cell r="C4" t="str">
            <v>UNIDAD MEDIDA</v>
          </cell>
          <cell r="D4" t="str">
            <v>CONCEPTO</v>
          </cell>
          <cell r="E4" t="str">
            <v>META / ACUMULADO</v>
          </cell>
          <cell r="F4" t="str">
            <v>ENE</v>
          </cell>
          <cell r="G4" t="str">
            <v>FEB</v>
          </cell>
          <cell r="H4" t="str">
            <v>MAR</v>
          </cell>
          <cell r="I4" t="str">
            <v>ABR</v>
          </cell>
          <cell r="J4" t="str">
            <v>MAY</v>
          </cell>
          <cell r="K4" t="str">
            <v>JUN</v>
          </cell>
          <cell r="L4" t="str">
            <v>JUL</v>
          </cell>
          <cell r="M4" t="str">
            <v>AGO</v>
          </cell>
          <cell r="N4" t="str">
            <v>SEP</v>
          </cell>
          <cell r="O4" t="str">
            <v>OCT</v>
          </cell>
          <cell r="P4" t="str">
            <v>NOV</v>
          </cell>
          <cell r="Q4" t="str">
            <v>DIC</v>
          </cell>
        </row>
        <row r="5">
          <cell r="B5" t="str">
            <v>CARTERA</v>
          </cell>
        </row>
        <row r="7">
          <cell r="B7" t="str">
            <v>RECAUDO BANCOS TESORERIA (1)</v>
          </cell>
          <cell r="C7" t="str">
            <v>M$</v>
          </cell>
          <cell r="D7" t="str">
            <v>Previsto</v>
          </cell>
          <cell r="E7">
            <v>837877.13287464867</v>
          </cell>
          <cell r="F7">
            <v>61886.210791247795</v>
          </cell>
          <cell r="G7">
            <v>118517.06017521587</v>
          </cell>
          <cell r="H7">
            <v>177951.40075629938</v>
          </cell>
          <cell r="I7">
            <v>240157.68847752927</v>
          </cell>
          <cell r="J7">
            <v>305466.00168805104</v>
          </cell>
          <cell r="K7">
            <v>373654.96195752517</v>
          </cell>
          <cell r="L7">
            <v>444702.07310758438</v>
          </cell>
          <cell r="M7">
            <v>518378.57351505774</v>
          </cell>
          <cell r="N7">
            <v>594869.37799741724</v>
          </cell>
          <cell r="O7">
            <v>674241.44847639941</v>
          </cell>
          <cell r="P7">
            <v>752429.67304636224</v>
          </cell>
          <cell r="Q7">
            <v>837877.13287464867</v>
          </cell>
        </row>
        <row r="8">
          <cell r="C8" t="str">
            <v>M $</v>
          </cell>
          <cell r="D8" t="str">
            <v>Real</v>
          </cell>
          <cell r="E8">
            <v>739146.88353185006</v>
          </cell>
          <cell r="F8">
            <v>57353.190451950002</v>
          </cell>
          <cell r="G8">
            <v>110709.05416686001</v>
          </cell>
          <cell r="H8">
            <v>162207.87724686001</v>
          </cell>
          <cell r="I8">
            <v>218051.099242</v>
          </cell>
          <cell r="J8">
            <v>276562.62973782001</v>
          </cell>
          <cell r="K8">
            <v>337457.17324883002</v>
          </cell>
          <cell r="L8">
            <v>403661.39848695003</v>
          </cell>
          <cell r="M8">
            <v>468437.09919795004</v>
          </cell>
          <cell r="N8">
            <v>532913.07713054004</v>
          </cell>
          <cell r="O8">
            <v>602834.37973688007</v>
          </cell>
          <cell r="P8">
            <v>666838.01234697003</v>
          </cell>
          <cell r="Q8">
            <v>739146.88353185006</v>
          </cell>
        </row>
        <row r="9">
          <cell r="D9" t="str">
            <v>Cumplimiento</v>
          </cell>
          <cell r="E9">
            <v>0.88216619660681295</v>
          </cell>
          <cell r="F9">
            <v>0.92675233656511291</v>
          </cell>
          <cell r="G9">
            <v>0.93411913865554463</v>
          </cell>
          <cell r="H9">
            <v>0.91152908354455842</v>
          </cell>
          <cell r="I9">
            <v>0.90794969182259722</v>
          </cell>
          <cell r="J9">
            <v>0.9053794144339905</v>
          </cell>
          <cell r="K9">
            <v>0.90312509562549337</v>
          </cell>
          <cell r="L9">
            <v>0.90771197819285721</v>
          </cell>
          <cell r="M9">
            <v>0.90365829749007365</v>
          </cell>
          <cell r="N9">
            <v>0.89584889866839612</v>
          </cell>
          <cell r="O9">
            <v>0.89409273354392593</v>
          </cell>
          <cell r="P9">
            <v>0.88624629813859246</v>
          </cell>
          <cell r="Q9">
            <v>0.88216619660681295</v>
          </cell>
        </row>
        <row r="10">
          <cell r="B10" t="str">
            <v>RECAUDO POR ABONOS DE CESANTIAS (2)</v>
          </cell>
          <cell r="C10" t="str">
            <v>M$</v>
          </cell>
          <cell r="D10" t="str">
            <v>Previsto</v>
          </cell>
          <cell r="E10">
            <v>147721.27806375985</v>
          </cell>
          <cell r="F10">
            <v>21959.939231576031</v>
          </cell>
          <cell r="G10">
            <v>96302.709641712747</v>
          </cell>
          <cell r="H10">
            <v>112907.25752982344</v>
          </cell>
          <cell r="I10">
            <v>117739.31982742346</v>
          </cell>
          <cell r="J10">
            <v>122275.4482306564</v>
          </cell>
          <cell r="K10">
            <v>124916.82399322982</v>
          </cell>
          <cell r="L10">
            <v>127298.83296361433</v>
          </cell>
          <cell r="M10">
            <v>131902.1875233014</v>
          </cell>
          <cell r="N10">
            <v>135727.94850324493</v>
          </cell>
          <cell r="O10">
            <v>139992.23279938629</v>
          </cell>
          <cell r="P10">
            <v>143991.36501581853</v>
          </cell>
          <cell r="Q10">
            <v>147721.27806375985</v>
          </cell>
        </row>
        <row r="11">
          <cell r="C11" t="str">
            <v>M $</v>
          </cell>
          <cell r="D11" t="str">
            <v>Real</v>
          </cell>
          <cell r="E11">
            <v>137089.41517570001</v>
          </cell>
          <cell r="F11">
            <v>20557.981674999999</v>
          </cell>
          <cell r="G11">
            <v>100344.491609</v>
          </cell>
          <cell r="H11">
            <v>108241.011511</v>
          </cell>
          <cell r="I11">
            <v>119433.15010900001</v>
          </cell>
          <cell r="J11">
            <v>123187.10091600001</v>
          </cell>
          <cell r="K11">
            <v>125814.20013300001</v>
          </cell>
          <cell r="L11">
            <v>128441.44582000001</v>
          </cell>
          <cell r="M11">
            <v>130449.86422900001</v>
          </cell>
          <cell r="N11">
            <v>132190.548171</v>
          </cell>
          <cell r="O11">
            <v>134176.45842400001</v>
          </cell>
          <cell r="P11">
            <v>135620.96233470002</v>
          </cell>
          <cell r="Q11">
            <v>137089.41517570001</v>
          </cell>
        </row>
        <row r="12">
          <cell r="D12" t="str">
            <v>Cumplimiento</v>
          </cell>
          <cell r="E12">
            <v>0.92802754601492898</v>
          </cell>
          <cell r="F12">
            <v>0.93615840454785193</v>
          </cell>
          <cell r="G12">
            <v>1.0419695560210549</v>
          </cell>
          <cell r="H12">
            <v>0.95867186821368955</v>
          </cell>
          <cell r="I12">
            <v>1.0143862754096022</v>
          </cell>
          <cell r="J12">
            <v>1.0074557296541158</v>
          </cell>
          <cell r="K12">
            <v>1.0071837892694007</v>
          </cell>
          <cell r="L12">
            <v>1.0089758313551254</v>
          </cell>
          <cell r="M12">
            <v>0.98898939190038204</v>
          </cell>
          <cell r="N12">
            <v>0.97393756870818426</v>
          </cell>
          <cell r="O12">
            <v>0.95845644962516974</v>
          </cell>
          <cell r="P12">
            <v>0.94186871775124181</v>
          </cell>
          <cell r="Q12">
            <v>0.92802754601492898</v>
          </cell>
        </row>
        <row r="13">
          <cell r="B13" t="str">
            <v>RECAUDO DE CARTERA (1+2)</v>
          </cell>
          <cell r="C13" t="str">
            <v>M$</v>
          </cell>
          <cell r="D13" t="str">
            <v>Previsto</v>
          </cell>
          <cell r="E13">
            <v>985598.41093840858</v>
          </cell>
          <cell r="F13">
            <v>83846.150022823829</v>
          </cell>
          <cell r="G13">
            <v>214819.7698169286</v>
          </cell>
          <cell r="H13">
            <v>290858.65828612284</v>
          </cell>
          <cell r="I13">
            <v>357897.0083049527</v>
          </cell>
          <cell r="J13">
            <v>427741.44991870737</v>
          </cell>
          <cell r="K13">
            <v>498571.78595075489</v>
          </cell>
          <cell r="L13">
            <v>572000.90607119864</v>
          </cell>
          <cell r="M13">
            <v>650280.76103835914</v>
          </cell>
          <cell r="N13">
            <v>730597.32650066225</v>
          </cell>
          <cell r="O13">
            <v>814233.68127578578</v>
          </cell>
          <cell r="P13">
            <v>896421.03806218086</v>
          </cell>
          <cell r="Q13">
            <v>985598.41093840858</v>
          </cell>
        </row>
        <row r="14">
          <cell r="B14" t="str">
            <v>RECAUDO DE CARTERA</v>
          </cell>
          <cell r="C14" t="str">
            <v>M $</v>
          </cell>
          <cell r="D14" t="str">
            <v>Real</v>
          </cell>
          <cell r="E14">
            <v>876236.29870755004</v>
          </cell>
          <cell r="F14">
            <v>77911.172126949998</v>
          </cell>
          <cell r="G14">
            <v>211053.54577586</v>
          </cell>
          <cell r="H14">
            <v>270448.88875786</v>
          </cell>
          <cell r="I14">
            <v>337484.24935100001</v>
          </cell>
          <cell r="J14">
            <v>399749.73065381998</v>
          </cell>
          <cell r="K14">
            <v>463271.37338183</v>
          </cell>
          <cell r="L14">
            <v>532102.84430694999</v>
          </cell>
          <cell r="M14">
            <v>598886.96342695004</v>
          </cell>
          <cell r="N14">
            <v>665103.62530154001</v>
          </cell>
          <cell r="O14">
            <v>737010.83816088003</v>
          </cell>
          <cell r="P14">
            <v>802458.97468167008</v>
          </cell>
          <cell r="Q14">
            <v>876236.29870755004</v>
          </cell>
        </row>
        <row r="15">
          <cell r="D15" t="str">
            <v>Cumplimiento</v>
          </cell>
          <cell r="E15">
            <v>0.88903988580223803</v>
          </cell>
          <cell r="F15">
            <v>0.92921585672975726</v>
          </cell>
          <cell r="G15">
            <v>0.98246798214019959</v>
          </cell>
          <cell r="H15">
            <v>0.92982925229550706</v>
          </cell>
          <cell r="I15">
            <v>0.94296471196942888</v>
          </cell>
          <cell r="J15">
            <v>0.93455925473155044</v>
          </cell>
          <cell r="K15">
            <v>0.92919693098636036</v>
          </cell>
          <cell r="L15">
            <v>0.93024825425839031</v>
          </cell>
          <cell r="M15">
            <v>0.92096675668315298</v>
          </cell>
          <cell r="N15">
            <v>0.91035595282997128</v>
          </cell>
          <cell r="O15">
            <v>0.90515886914195343</v>
          </cell>
          <cell r="P15">
            <v>0.89518088109173422</v>
          </cell>
          <cell r="Q15">
            <v>0.88903988580223803</v>
          </cell>
        </row>
        <row r="16">
          <cell r="B16" t="str">
            <v>SALDO DE CARTERA BRUTA</v>
          </cell>
          <cell r="C16" t="str">
            <v>M $</v>
          </cell>
          <cell r="D16" t="str">
            <v>Previsto</v>
          </cell>
          <cell r="E16">
            <v>48000545.504350871</v>
          </cell>
          <cell r="F16">
            <v>4090483.6241604793</v>
          </cell>
          <cell r="G16">
            <v>7604986.570213615</v>
          </cell>
          <cell r="H16">
            <v>11207929.013870215</v>
          </cell>
          <cell r="I16">
            <v>14901536.460374242</v>
          </cell>
          <cell r="J16">
            <v>18688090.417929016</v>
          </cell>
          <cell r="K16">
            <v>22569929.806964405</v>
          </cell>
          <cell r="L16">
            <v>26549452.404866975</v>
          </cell>
          <cell r="M16">
            <v>30629116.327065598</v>
          </cell>
          <cell r="N16">
            <v>34811441.545387313</v>
          </cell>
          <cell r="O16">
            <v>39099011.444621317</v>
          </cell>
          <cell r="P16">
            <v>43494474.418252602</v>
          </cell>
          <cell r="Q16">
            <v>48000545.504350871</v>
          </cell>
        </row>
        <row r="17">
          <cell r="D17" t="str">
            <v>Real</v>
          </cell>
          <cell r="E17">
            <v>50126171.062650077</v>
          </cell>
          <cell r="F17">
            <v>3856115.3065960896</v>
          </cell>
          <cell r="G17">
            <v>7721941.5726500805</v>
          </cell>
          <cell r="H17">
            <v>11630105.572650081</v>
          </cell>
          <cell r="I17">
            <v>15617608.572650081</v>
          </cell>
          <cell r="J17">
            <v>19689543.33265008</v>
          </cell>
          <cell r="K17">
            <v>23824085.24265008</v>
          </cell>
          <cell r="L17">
            <v>28043654.24265008</v>
          </cell>
          <cell r="M17">
            <v>32330648.24265008</v>
          </cell>
          <cell r="N17">
            <v>36685124.052650079</v>
          </cell>
          <cell r="O17">
            <v>41109628.052650079</v>
          </cell>
          <cell r="P17">
            <v>45594969.742650077</v>
          </cell>
          <cell r="Q17">
            <v>50126171.062650077</v>
          </cell>
        </row>
        <row r="18">
          <cell r="D18" t="str">
            <v>Cumplimiento</v>
          </cell>
          <cell r="E18">
            <v>1.0442833625319223</v>
          </cell>
          <cell r="F18">
            <v>0.94270400786349784</v>
          </cell>
          <cell r="G18">
            <v>1.0153787257027569</v>
          </cell>
          <cell r="H18">
            <v>1.0376676688670501</v>
          </cell>
          <cell r="I18">
            <v>1.0480535758295797</v>
          </cell>
          <cell r="J18">
            <v>5.2823179984269117</v>
          </cell>
          <cell r="K18">
            <v>6.3474166528633607</v>
          </cell>
          <cell r="L18">
            <v>7.4077370546683277</v>
          </cell>
          <cell r="M18">
            <v>8.4585574363848792</v>
          </cell>
          <cell r="N18">
            <v>9.4997188914826651</v>
          </cell>
          <cell r="O18">
            <v>10.531656353491265</v>
          </cell>
          <cell r="P18">
            <v>11.55210441935097</v>
          </cell>
          <cell r="Q18">
            <v>12.557681391711494</v>
          </cell>
        </row>
        <row r="19">
          <cell r="B19" t="str">
            <v>SALDO CARTERA VENCIDA</v>
          </cell>
          <cell r="C19" t="str">
            <v>M $</v>
          </cell>
          <cell r="D19" t="str">
            <v>Previsto</v>
          </cell>
          <cell r="E19">
            <v>3853626.8957332168</v>
          </cell>
          <cell r="F19">
            <v>394408.50637827901</v>
          </cell>
          <cell r="G19">
            <v>682597.74795463611</v>
          </cell>
          <cell r="H19">
            <v>989254.30107603525</v>
          </cell>
          <cell r="I19">
            <v>1299009.2661773027</v>
          </cell>
          <cell r="J19">
            <v>1598209.5880202418</v>
          </cell>
          <cell r="K19">
            <v>1897981.751603276</v>
          </cell>
          <cell r="L19">
            <v>2208133.9913287614</v>
          </cell>
          <cell r="M19">
            <v>2534605.1535109333</v>
          </cell>
          <cell r="N19">
            <v>2870622.9316660478</v>
          </cell>
          <cell r="O19">
            <v>3202749.1608494185</v>
          </cell>
          <cell r="P19">
            <v>3535047.6699460689</v>
          </cell>
          <cell r="Q19">
            <v>3853626.8957332168</v>
          </cell>
        </row>
        <row r="20">
          <cell r="C20" t="str">
            <v>M $</v>
          </cell>
          <cell r="D20" t="str">
            <v>Real</v>
          </cell>
          <cell r="E20">
            <v>4655043.7157197911</v>
          </cell>
          <cell r="F20">
            <v>387672.91100563999</v>
          </cell>
          <cell r="G20">
            <v>718583.04571979004</v>
          </cell>
          <cell r="H20">
            <v>1070499.04571979</v>
          </cell>
          <cell r="I20">
            <v>1433153.04571979</v>
          </cell>
          <cell r="J20">
            <v>1807828.20571979</v>
          </cell>
          <cell r="K20">
            <v>2200796.01571979</v>
          </cell>
          <cell r="L20">
            <v>2591856.4057197901</v>
          </cell>
          <cell r="M20">
            <v>2992226.4057197901</v>
          </cell>
          <cell r="N20">
            <v>3389346.5457197903</v>
          </cell>
          <cell r="O20">
            <v>3793247.3757197903</v>
          </cell>
          <cell r="P20">
            <v>4228463.2757197907</v>
          </cell>
          <cell r="Q20">
            <v>4655043.7157197911</v>
          </cell>
        </row>
        <row r="21">
          <cell r="D21" t="str">
            <v>Cumplimiento</v>
          </cell>
          <cell r="E21">
            <v>1.2079643000400253</v>
          </cell>
          <cell r="F21">
            <v>1.0173744287553304</v>
          </cell>
          <cell r="G21">
            <v>0.94992186640152609</v>
          </cell>
          <cell r="H21">
            <v>0.92410572903488497</v>
          </cell>
          <cell r="I21">
            <v>0.90639954334038719</v>
          </cell>
          <cell r="J21">
            <v>0.88404948156227703</v>
          </cell>
          <cell r="K21">
            <v>0.86240693732923002</v>
          </cell>
          <cell r="L21">
            <v>0.85195074328029208</v>
          </cell>
          <cell r="M21">
            <v>0.84706329329422037</v>
          </cell>
          <cell r="N21">
            <v>0.84695468372544891</v>
          </cell>
          <cell r="O21">
            <v>0.84432910475333256</v>
          </cell>
          <cell r="P21">
            <v>0.83601238545563927</v>
          </cell>
          <cell r="Q21">
            <v>0.82783903461953756</v>
          </cell>
        </row>
        <row r="22">
          <cell r="B22" t="str">
            <v>INDICADOR CALIDAD DE CARTERA</v>
          </cell>
          <cell r="C22" t="str">
            <v>%</v>
          </cell>
          <cell r="D22" t="str">
            <v>Previsto</v>
          </cell>
          <cell r="E22">
            <v>9.5000000000000001E-2</v>
          </cell>
          <cell r="F22">
            <v>9.6420996297039679E-2</v>
          </cell>
          <cell r="G22">
            <v>8.2000000000000017E-2</v>
          </cell>
          <cell r="H22">
            <v>8.5112809298772907E-2</v>
          </cell>
          <cell r="I22">
            <v>8.386244872731359E-2</v>
          </cell>
          <cell r="J22">
            <v>7.9016521406221341E-2</v>
          </cell>
          <cell r="K22">
            <v>7.7224257250253087E-2</v>
          </cell>
          <cell r="L22">
            <v>7.7937046993765718E-2</v>
          </cell>
          <cell r="M22">
            <v>8.002403345181168E-2</v>
          </cell>
          <cell r="N22">
            <v>8.034233604864241E-2</v>
          </cell>
          <cell r="O22">
            <v>7.7462580666663158E-2</v>
          </cell>
          <cell r="P22">
            <v>7.5600343147043669E-2</v>
          </cell>
          <cell r="Q22">
            <v>7.0699999999999999E-2</v>
          </cell>
        </row>
        <row r="23">
          <cell r="B23" t="str">
            <v>CALIDAD DE CARTERA</v>
          </cell>
          <cell r="D23" t="str">
            <v>Real</v>
          </cell>
          <cell r="E23">
            <v>9.0947643174186951E-2</v>
          </cell>
          <cell r="F23">
            <v>0.10053457435323704</v>
          </cell>
          <cell r="G23">
            <v>8.5598811726198903E-2</v>
          </cell>
          <cell r="H23">
            <v>9.0046374717130603E-2</v>
          </cell>
          <cell r="I23">
            <v>9.0947643174186951E-2</v>
          </cell>
          <cell r="J23">
            <v>9.2014038063812198E-2</v>
          </cell>
          <cell r="K23">
            <v>9.5045066310623025E-2</v>
          </cell>
          <cell r="L23">
            <v>9.2677804297073951E-2</v>
          </cell>
          <cell r="M23">
            <v>9.339177988119414E-2</v>
          </cell>
          <cell r="N23">
            <v>9.1198150438226933E-2</v>
          </cell>
          <cell r="O23">
            <v>9.1287256153458105E-2</v>
          </cell>
          <cell r="P23">
            <v>9.7030712502975444E-2</v>
          </cell>
          <cell r="Q23">
            <v>9.4142901600319975E-2</v>
          </cell>
        </row>
        <row r="24">
          <cell r="D24" t="str">
            <v>Cumplimiento</v>
          </cell>
          <cell r="E24">
            <v>0.95734361235986265</v>
          </cell>
          <cell r="F24">
            <v>0.9590829514854865</v>
          </cell>
          <cell r="G24">
            <v>0.95795722331157773</v>
          </cell>
          <cell r="H24">
            <v>0.94521083792816896</v>
          </cell>
          <cell r="I24">
            <v>0.92209589825979899</v>
          </cell>
          <cell r="J24">
            <v>0.8587441989169412</v>
          </cell>
          <cell r="K24">
            <v>0.8125014821692208</v>
          </cell>
          <cell r="L24">
            <v>0.84094619617813249</v>
          </cell>
          <cell r="M24">
            <v>0.8568637791635636</v>
          </cell>
          <cell r="N24">
            <v>0.88096453340972403</v>
          </cell>
          <cell r="O24">
            <v>0.84855853851544161</v>
          </cell>
          <cell r="P24">
            <v>0.7791382872173116</v>
          </cell>
          <cell r="Q24">
            <v>0.75098598830269858</v>
          </cell>
        </row>
        <row r="25">
          <cell r="B25" t="str">
            <v>TESORERÍA</v>
          </cell>
        </row>
        <row r="26">
          <cell r="B26" t="str">
            <v>TESORERÍA</v>
          </cell>
        </row>
        <row r="27">
          <cell r="B27" t="str">
            <v>RENDIMIENTOS FINANCIEROS</v>
          </cell>
          <cell r="C27" t="str">
            <v>M$</v>
          </cell>
          <cell r="D27" t="str">
            <v>Previsto</v>
          </cell>
          <cell r="E27">
            <v>102831.49424522297</v>
          </cell>
          <cell r="F27">
            <v>938.33333333333337</v>
          </cell>
          <cell r="G27">
            <v>16379.634741471669</v>
          </cell>
          <cell r="H27">
            <v>24567.54134077856</v>
          </cell>
          <cell r="I27">
            <v>31084.874674111896</v>
          </cell>
          <cell r="J27">
            <v>45752.793257521327</v>
          </cell>
          <cell r="K27">
            <v>47751.626590854663</v>
          </cell>
          <cell r="L27">
            <v>53621.959924187999</v>
          </cell>
          <cell r="M27">
            <v>58799.248957521333</v>
          </cell>
          <cell r="N27">
            <v>78170.244245222988</v>
          </cell>
          <cell r="O27">
            <v>88126.827578556316</v>
          </cell>
          <cell r="P27">
            <v>101844.16091188964</v>
          </cell>
          <cell r="Q27">
            <v>102831.49424522297</v>
          </cell>
        </row>
        <row r="28">
          <cell r="C28" t="str">
            <v>M $</v>
          </cell>
          <cell r="D28" t="str">
            <v>Real</v>
          </cell>
          <cell r="E28">
            <v>120122.84566740002</v>
          </cell>
          <cell r="F28">
            <v>4372.1102738099999</v>
          </cell>
          <cell r="G28">
            <v>22049.387546810001</v>
          </cell>
          <cell r="H28">
            <v>29542.784121090001</v>
          </cell>
          <cell r="I28">
            <v>36737.838161560001</v>
          </cell>
          <cell r="J28">
            <v>52000.684106020002</v>
          </cell>
          <cell r="K28">
            <v>55063.250571360004</v>
          </cell>
          <cell r="L28">
            <v>73795.713993990008</v>
          </cell>
          <cell r="M28">
            <v>88082.83020899001</v>
          </cell>
          <cell r="N28">
            <v>98714.236123240014</v>
          </cell>
          <cell r="O28">
            <v>105713.98737814001</v>
          </cell>
          <cell r="P28">
            <v>118939.40042121001</v>
          </cell>
          <cell r="Q28">
            <v>120122.84566740002</v>
          </cell>
        </row>
        <row r="29">
          <cell r="D29" t="str">
            <v>Cumplimiento</v>
          </cell>
          <cell r="E29">
            <v>1.1681522917574478</v>
          </cell>
          <cell r="F29">
            <v>4.6594425653392539</v>
          </cell>
          <cell r="G29">
            <v>1.3461464736440709</v>
          </cell>
          <cell r="H29">
            <v>1.2025128486118901</v>
          </cell>
          <cell r="I29">
            <v>1.1818557593270917</v>
          </cell>
          <cell r="J29">
            <v>1.1365575826886063</v>
          </cell>
          <cell r="K29">
            <v>1.1531177993820561</v>
          </cell>
          <cell r="L29">
            <v>1.3762218706351679</v>
          </cell>
          <cell r="M29">
            <v>1.4980264505185121</v>
          </cell>
          <cell r="N29">
            <v>1.2628108953269963</v>
          </cell>
          <cell r="O29">
            <v>1.1995664689496111</v>
          </cell>
          <cell r="P29">
            <v>1.1678568447739512</v>
          </cell>
          <cell r="Q29">
            <v>1.1681522917574478</v>
          </cell>
        </row>
        <row r="30">
          <cell r="B30" t="str">
            <v>APORTE DE CESANTÍAS</v>
          </cell>
        </row>
        <row r="31">
          <cell r="B31" t="str">
            <v>APORTES DE CESANTÍAS</v>
          </cell>
        </row>
        <row r="32">
          <cell r="B32" t="str">
            <v>APORTES DE CESANTÍAS</v>
          </cell>
          <cell r="C32" t="str">
            <v>M$</v>
          </cell>
          <cell r="D32" t="str">
            <v>Previsto</v>
          </cell>
          <cell r="E32">
            <v>1372625.4685389793</v>
          </cell>
          <cell r="F32">
            <v>43794.596458699998</v>
          </cell>
          <cell r="G32">
            <v>681016.27505353733</v>
          </cell>
          <cell r="H32">
            <v>764760.25418458669</v>
          </cell>
          <cell r="I32">
            <v>828143.19363662286</v>
          </cell>
          <cell r="J32">
            <v>892487.86000914476</v>
          </cell>
          <cell r="K32">
            <v>956941.83361527789</v>
          </cell>
          <cell r="L32">
            <v>1019523.3348672027</v>
          </cell>
          <cell r="M32">
            <v>1083308.2352495699</v>
          </cell>
          <cell r="N32">
            <v>1146628.3758772821</v>
          </cell>
          <cell r="O32">
            <v>1211983.1948801784</v>
          </cell>
          <cell r="P32">
            <v>1277625.4685389793</v>
          </cell>
          <cell r="Q32">
            <v>1372625.4685389793</v>
          </cell>
        </row>
        <row r="33">
          <cell r="C33" t="str">
            <v>M $</v>
          </cell>
          <cell r="D33" t="str">
            <v>Real</v>
          </cell>
          <cell r="E33">
            <v>1305188.5285401302</v>
          </cell>
          <cell r="F33">
            <v>52087.706222870002</v>
          </cell>
          <cell r="G33">
            <v>654720.64318487002</v>
          </cell>
          <cell r="H33">
            <v>724844.34950476</v>
          </cell>
          <cell r="I33">
            <v>776455.36656332004</v>
          </cell>
          <cell r="J33">
            <v>840959.04914444999</v>
          </cell>
          <cell r="K33">
            <v>902840.54852737999</v>
          </cell>
          <cell r="L33">
            <v>989669.36766220001</v>
          </cell>
          <cell r="M33">
            <v>1039602.1494522</v>
          </cell>
          <cell r="N33">
            <v>1087729.6134872201</v>
          </cell>
          <cell r="O33">
            <v>1147169.2440002202</v>
          </cell>
          <cell r="P33">
            <v>1195748.6681005103</v>
          </cell>
          <cell r="Q33">
            <v>1305188.5285401302</v>
          </cell>
        </row>
        <row r="34">
          <cell r="D34" t="str">
            <v>Cumplimiento</v>
          </cell>
          <cell r="E34">
            <v>0.95087010874814315</v>
          </cell>
          <cell r="F34">
            <v>1.1893637671028827</v>
          </cell>
          <cell r="G34">
            <v>0.96138766013102972</v>
          </cell>
          <cell r="H34">
            <v>0.94780598957461981</v>
          </cell>
          <cell r="I34">
            <v>0.93758588192178915</v>
          </cell>
          <cell r="J34">
            <v>0.94226385234621923</v>
          </cell>
          <cell r="K34">
            <v>0.94346439544449012</v>
          </cell>
          <cell r="L34">
            <v>0.9707177205425207</v>
          </cell>
          <cell r="M34">
            <v>0.95965498611085431</v>
          </cell>
          <cell r="N34">
            <v>0.94863308493913845</v>
          </cell>
          <cell r="O34">
            <v>0.94652240133876941</v>
          </cell>
          <cell r="P34">
            <v>0.93591486515050548</v>
          </cell>
          <cell r="Q34">
            <v>0.95087010874814315</v>
          </cell>
        </row>
        <row r="35">
          <cell r="B35" t="str">
            <v>RECAUDO AHORRO VOLUNTARIO</v>
          </cell>
        </row>
        <row r="36">
          <cell r="B36" t="str">
            <v>RECAUDO AHORRO VOLUNTARIO</v>
          </cell>
        </row>
        <row r="37">
          <cell r="B37" t="str">
            <v xml:space="preserve">RECAUDO AHORRO VOLUNTARIO                                                                                                                                                                                </v>
          </cell>
          <cell r="C37" t="str">
            <v>No.</v>
          </cell>
          <cell r="D37" t="str">
            <v>Previsto</v>
          </cell>
          <cell r="E37">
            <v>339033</v>
          </cell>
          <cell r="F37">
            <v>23100</v>
          </cell>
          <cell r="G37">
            <v>49715.652115792393</v>
          </cell>
          <cell r="H37">
            <v>75516.776804203881</v>
          </cell>
          <cell r="I37">
            <v>101967.93574717191</v>
          </cell>
          <cell r="J37">
            <v>129085.50592582424</v>
          </cell>
          <cell r="K37">
            <v>156886.27692340763</v>
          </cell>
          <cell r="L37">
            <v>185387.46132039712</v>
          </cell>
          <cell r="M37">
            <v>214606.70535150004</v>
          </cell>
          <cell r="N37">
            <v>244562.09983115279</v>
          </cell>
          <cell r="O37">
            <v>275272.19135427492</v>
          </cell>
          <cell r="P37">
            <v>306755.99377921526</v>
          </cell>
          <cell r="Q37">
            <v>339033</v>
          </cell>
        </row>
        <row r="38">
          <cell r="D38" t="str">
            <v>Real</v>
          </cell>
          <cell r="E38">
            <v>240712.48950725596</v>
          </cell>
          <cell r="F38">
            <v>20529.421110266547</v>
          </cell>
          <cell r="G38">
            <v>40175.66036887496</v>
          </cell>
          <cell r="H38">
            <v>58989.989263061012</v>
          </cell>
          <cell r="I38">
            <v>80129.862530296261</v>
          </cell>
          <cell r="J38">
            <v>100273.4816567511</v>
          </cell>
          <cell r="K38">
            <v>119064.4816567511</v>
          </cell>
          <cell r="L38">
            <v>139820.35181311987</v>
          </cell>
          <cell r="M38">
            <v>159898.93319232482</v>
          </cell>
          <cell r="N38">
            <v>180099.13732647445</v>
          </cell>
          <cell r="O38">
            <v>200533.00126524945</v>
          </cell>
          <cell r="P38">
            <v>219665.12775422636</v>
          </cell>
          <cell r="Q38">
            <v>240712.48950725596</v>
          </cell>
        </row>
        <row r="39">
          <cell r="D39" t="str">
            <v>Cumplimiento</v>
          </cell>
          <cell r="E39">
            <v>0.70999722595516057</v>
          </cell>
          <cell r="F39">
            <v>0.88871952858296743</v>
          </cell>
          <cell r="G39">
            <v>0.80810888843018891</v>
          </cell>
          <cell r="H39">
            <v>0.78115078211040845</v>
          </cell>
          <cell r="I39">
            <v>0.78583391870339658</v>
          </cell>
          <cell r="J39">
            <v>0.77679892051064781</v>
          </cell>
          <cell r="K39">
            <v>0.75892222055137915</v>
          </cell>
          <cell r="L39">
            <v>0.75420608717152882</v>
          </cell>
          <cell r="M39">
            <v>0.74507892440000678</v>
          </cell>
          <cell r="N39">
            <v>0.73641474885444647</v>
          </cell>
          <cell r="O39">
            <v>0.7284898640820705</v>
          </cell>
          <cell r="P39">
            <v>0.71609074381225701</v>
          </cell>
          <cell r="Q39">
            <v>0.70999722595516057</v>
          </cell>
        </row>
        <row r="40">
          <cell r="C40" t="str">
            <v>M$</v>
          </cell>
          <cell r="D40" t="str">
            <v>Previsto</v>
          </cell>
          <cell r="E40">
            <v>429977.44942215295</v>
          </cell>
          <cell r="F40">
            <v>31133.662196257319</v>
          </cell>
          <cell r="G40">
            <v>63051.706745678079</v>
          </cell>
          <cell r="H40">
            <v>95773.895399131026</v>
          </cell>
          <cell r="I40">
            <v>129320.48778558712</v>
          </cell>
          <cell r="J40">
            <v>163712.2539556743</v>
          </cell>
          <cell r="K40">
            <v>198970.48724125494</v>
          </cell>
          <cell r="L40">
            <v>235117.01743898794</v>
          </cell>
          <cell r="M40">
            <v>272174.22432603757</v>
          </cell>
          <cell r="N40">
            <v>310165.05151629791</v>
          </cell>
          <cell r="O40">
            <v>349113.02066571085</v>
          </cell>
          <cell r="P40">
            <v>389042.24603547383</v>
          </cell>
          <cell r="Q40">
            <v>429977.44942215295</v>
          </cell>
        </row>
        <row r="41">
          <cell r="C41" t="str">
            <v>M $</v>
          </cell>
          <cell r="D41" t="str">
            <v>Real</v>
          </cell>
          <cell r="E41">
            <v>349024.48798324005</v>
          </cell>
          <cell r="F41">
            <v>29766.85865559</v>
          </cell>
          <cell r="G41">
            <v>58253.138126589998</v>
          </cell>
          <cell r="H41">
            <v>85533.180066639994</v>
          </cell>
          <cell r="I41">
            <v>116185.17050333999</v>
          </cell>
          <cell r="J41">
            <v>145392.63135323999</v>
          </cell>
          <cell r="K41">
            <v>172639.62861625</v>
          </cell>
          <cell r="L41">
            <v>202734.82954276001</v>
          </cell>
          <cell r="M41">
            <v>231847.98819976</v>
          </cell>
          <cell r="N41">
            <v>261137.4951004</v>
          </cell>
          <cell r="O41">
            <v>290765.79959014</v>
          </cell>
          <cell r="P41">
            <v>318506.63562830002</v>
          </cell>
          <cell r="Q41">
            <v>349024.48798324005</v>
          </cell>
        </row>
        <row r="42">
          <cell r="D42" t="str">
            <v>Cumplimiento</v>
          </cell>
          <cell r="E42">
            <v>0.81172742536217735</v>
          </cell>
          <cell r="F42">
            <v>0.95609885107471781</v>
          </cell>
          <cell r="G42">
            <v>0.92389470695149734</v>
          </cell>
          <cell r="H42">
            <v>0.89307404392591982</v>
          </cell>
          <cell r="I42">
            <v>0.89842818019658699</v>
          </cell>
          <cell r="J42">
            <v>0.88809864772007596</v>
          </cell>
          <cell r="K42">
            <v>0.86766450145403551</v>
          </cell>
          <cell r="L42">
            <v>0.8622720369246305</v>
          </cell>
          <cell r="M42">
            <v>0.85183668208797481</v>
          </cell>
          <cell r="N42">
            <v>0.84193075210692547</v>
          </cell>
          <cell r="O42">
            <v>0.8328701090428805</v>
          </cell>
          <cell r="P42">
            <v>0.81869421347947335</v>
          </cell>
          <cell r="Q42">
            <v>0.81172742536217735</v>
          </cell>
        </row>
        <row r="43">
          <cell r="B43" t="str">
            <v>RECAUDO CREDITO CONSTRUCTOR</v>
          </cell>
        </row>
        <row r="44">
          <cell r="B44" t="str">
            <v xml:space="preserve"> RECAUDO CRÉDITO CONSTRUCTOR</v>
          </cell>
        </row>
        <row r="45">
          <cell r="B45" t="str">
            <v>RECAUDO INTERESES CRÉDITO CONSTRUCTOR</v>
          </cell>
          <cell r="C45" t="str">
            <v>No.</v>
          </cell>
          <cell r="D45" t="str">
            <v>Previsto</v>
          </cell>
          <cell r="E45">
            <v>0</v>
          </cell>
          <cell r="F45">
            <v>0</v>
          </cell>
          <cell r="G45">
            <v>0</v>
          </cell>
          <cell r="H45">
            <v>0</v>
          </cell>
          <cell r="I45">
            <v>0</v>
          </cell>
          <cell r="J45">
            <v>0</v>
          </cell>
          <cell r="K45">
            <v>0</v>
          </cell>
          <cell r="L45">
            <v>0</v>
          </cell>
          <cell r="M45">
            <v>0</v>
          </cell>
          <cell r="N45">
            <v>0</v>
          </cell>
          <cell r="O45">
            <v>0</v>
          </cell>
          <cell r="P45">
            <v>0</v>
          </cell>
          <cell r="Q45">
            <v>0</v>
          </cell>
        </row>
        <row r="46">
          <cell r="D46" t="str">
            <v>Real</v>
          </cell>
          <cell r="E46">
            <v>0</v>
          </cell>
          <cell r="F46">
            <v>0</v>
          </cell>
          <cell r="G46">
            <v>0</v>
          </cell>
          <cell r="H46">
            <v>0</v>
          </cell>
          <cell r="I46">
            <v>0</v>
          </cell>
          <cell r="J46">
            <v>0</v>
          </cell>
          <cell r="K46">
            <v>0</v>
          </cell>
          <cell r="L46">
            <v>0</v>
          </cell>
          <cell r="M46">
            <v>0</v>
          </cell>
          <cell r="N46">
            <v>0</v>
          </cell>
          <cell r="O46">
            <v>0</v>
          </cell>
          <cell r="P46">
            <v>0</v>
          </cell>
          <cell r="Q46">
            <v>0</v>
          </cell>
        </row>
        <row r="47">
          <cell r="D47" t="str">
            <v>Cumplimiento</v>
          </cell>
          <cell r="E47" t="e">
            <v>#DIV/0!</v>
          </cell>
          <cell r="F47" t="e">
            <v>#DIV/0!</v>
          </cell>
          <cell r="G47" t="e">
            <v>#DIV/0!</v>
          </cell>
          <cell r="H47" t="e">
            <v>#DIV/0!</v>
          </cell>
          <cell r="I47" t="e">
            <v>#DIV/0!</v>
          </cell>
          <cell r="J47" t="e">
            <v>#DIV/0!</v>
          </cell>
          <cell r="K47">
            <v>0</v>
          </cell>
          <cell r="L47" t="e">
            <v>#DIV/0!</v>
          </cell>
          <cell r="M47" t="e">
            <v>#DIV/0!</v>
          </cell>
          <cell r="N47" t="e">
            <v>#DIV/0!</v>
          </cell>
          <cell r="O47" t="e">
            <v>#DIV/0!</v>
          </cell>
          <cell r="P47" t="e">
            <v>#DIV/0!</v>
          </cell>
          <cell r="Q47" t="e">
            <v>#DIV/0!</v>
          </cell>
        </row>
        <row r="48">
          <cell r="C48" t="str">
            <v>M$</v>
          </cell>
          <cell r="D48" t="str">
            <v>Previsto</v>
          </cell>
          <cell r="E48">
            <v>8857.6086502374819</v>
          </cell>
          <cell r="F48">
            <v>0</v>
          </cell>
          <cell r="G48">
            <v>0</v>
          </cell>
          <cell r="H48">
            <v>336.89838048583397</v>
          </cell>
          <cell r="I48">
            <v>794.99330947881504</v>
          </cell>
          <cell r="J48">
            <v>1374.5829550002561</v>
          </cell>
          <cell r="K48">
            <v>2075.9654850714701</v>
          </cell>
          <cell r="L48">
            <v>2899.439067713769</v>
          </cell>
          <cell r="M48">
            <v>3845.301870948465</v>
          </cell>
          <cell r="N48">
            <v>4913.8520627968719</v>
          </cell>
          <cell r="O48">
            <v>6105.3878112803013</v>
          </cell>
          <cell r="P48">
            <v>7420.2072844200711</v>
          </cell>
          <cell r="Q48">
            <v>8857.6086502374819</v>
          </cell>
        </row>
        <row r="49">
          <cell r="C49" t="str">
            <v>M $</v>
          </cell>
          <cell r="D49" t="str">
            <v>Real</v>
          </cell>
          <cell r="E49">
            <v>0</v>
          </cell>
          <cell r="F49">
            <v>0</v>
          </cell>
          <cell r="G49">
            <v>0</v>
          </cell>
          <cell r="H49">
            <v>0</v>
          </cell>
          <cell r="I49">
            <v>0</v>
          </cell>
          <cell r="J49">
            <v>0</v>
          </cell>
          <cell r="K49">
            <v>0</v>
          </cell>
          <cell r="L49">
            <v>0</v>
          </cell>
          <cell r="M49">
            <v>0</v>
          </cell>
          <cell r="N49">
            <v>0</v>
          </cell>
          <cell r="O49">
            <v>0</v>
          </cell>
          <cell r="P49">
            <v>0</v>
          </cell>
          <cell r="Q49">
            <v>0</v>
          </cell>
        </row>
        <row r="50">
          <cell r="D50" t="str">
            <v>Cumplimiento</v>
          </cell>
          <cell r="E50">
            <v>0</v>
          </cell>
          <cell r="F50" t="e">
            <v>#DIV/0!</v>
          </cell>
          <cell r="G50" t="e">
            <v>#DIV/0!</v>
          </cell>
          <cell r="H50">
            <v>0</v>
          </cell>
          <cell r="I50">
            <v>0</v>
          </cell>
          <cell r="J50">
            <v>0</v>
          </cell>
          <cell r="K50">
            <v>0</v>
          </cell>
          <cell r="L50">
            <v>0</v>
          </cell>
          <cell r="M50">
            <v>0</v>
          </cell>
          <cell r="N50">
            <v>0</v>
          </cell>
          <cell r="O50">
            <v>0</v>
          </cell>
          <cell r="P50">
            <v>0</v>
          </cell>
          <cell r="Q50">
            <v>0</v>
          </cell>
        </row>
        <row r="51">
          <cell r="B51" t="str">
            <v>DESEMBOLSO DE CESANTÍAS</v>
          </cell>
        </row>
        <row r="52">
          <cell r="B52" t="str">
            <v>DESEMBOLSO DE CESANTÍAS</v>
          </cell>
        </row>
        <row r="53">
          <cell r="C53" t="str">
            <v>No.</v>
          </cell>
          <cell r="D53" t="str">
            <v>Previsto</v>
          </cell>
          <cell r="E53">
            <v>118334.9436122011</v>
          </cell>
          <cell r="F53">
            <v>8194.9299269533367</v>
          </cell>
          <cell r="G53">
            <v>30058.22034459679</v>
          </cell>
          <cell r="H53">
            <v>44819.39803628681</v>
          </cell>
          <cell r="I53">
            <v>55603.597685563866</v>
          </cell>
          <cell r="J53">
            <v>65748.811446673964</v>
          </cell>
          <cell r="K53">
            <v>74257.983171871689</v>
          </cell>
          <cell r="L53">
            <v>83084.208332455994</v>
          </cell>
          <cell r="M53">
            <v>91082.819830716646</v>
          </cell>
          <cell r="N53">
            <v>98464.607757107588</v>
          </cell>
          <cell r="O53">
            <v>105032.67481646569</v>
          </cell>
          <cell r="P53">
            <v>111502.83074710764</v>
          </cell>
          <cell r="Q53">
            <v>118334.9436122011</v>
          </cell>
        </row>
        <row r="54">
          <cell r="C54" t="str">
            <v>M $</v>
          </cell>
          <cell r="D54" t="str">
            <v>Real</v>
          </cell>
          <cell r="E54">
            <v>128290</v>
          </cell>
          <cell r="F54">
            <v>9684</v>
          </cell>
          <cell r="G54">
            <v>20525</v>
          </cell>
          <cell r="H54">
            <v>31285</v>
          </cell>
          <cell r="I54">
            <v>46101</v>
          </cell>
          <cell r="J54">
            <v>57580</v>
          </cell>
          <cell r="K54">
            <v>67322</v>
          </cell>
          <cell r="L54">
            <v>80519</v>
          </cell>
          <cell r="M54">
            <v>91682</v>
          </cell>
          <cell r="N54">
            <v>101770</v>
          </cell>
          <cell r="O54">
            <v>111808</v>
          </cell>
          <cell r="P54">
            <v>119886</v>
          </cell>
          <cell r="Q54">
            <v>128290</v>
          </cell>
        </row>
        <row r="55">
          <cell r="B55" t="str">
            <v>RETIROS DEFINITIVOS</v>
          </cell>
          <cell r="D55" t="str">
            <v>Cumplimiento</v>
          </cell>
          <cell r="E55">
            <v>0.92240193009744409</v>
          </cell>
          <cell r="F55">
            <v>0.84623398667423966</v>
          </cell>
          <cell r="G55">
            <v>1.4644687135004526</v>
          </cell>
          <cell r="H55">
            <v>1.4326162070093276</v>
          </cell>
          <cell r="I55">
            <v>1.2061256303673209</v>
          </cell>
          <cell r="J55">
            <v>1.1418689032072589</v>
          </cell>
          <cell r="K55">
            <v>1.1030269922443137</v>
          </cell>
          <cell r="L55">
            <v>1.0318584226388305</v>
          </cell>
          <cell r="M55">
            <v>0.99346458225951273</v>
          </cell>
          <cell r="N55">
            <v>0.96752095663857318</v>
          </cell>
          <cell r="O55">
            <v>0.9394021431066264</v>
          </cell>
          <cell r="P55">
            <v>0.93007382636093994</v>
          </cell>
          <cell r="Q55">
            <v>0.92240193009744409</v>
          </cell>
        </row>
        <row r="56">
          <cell r="C56" t="str">
            <v>M $</v>
          </cell>
          <cell r="D56" t="str">
            <v>Previsto</v>
          </cell>
          <cell r="E56">
            <v>370145.24266100005</v>
          </cell>
          <cell r="F56">
            <v>22248.411569349661</v>
          </cell>
          <cell r="G56">
            <v>78760.890354697185</v>
          </cell>
          <cell r="H56">
            <v>122446.17099924038</v>
          </cell>
          <cell r="I56">
            <v>155836.40580534641</v>
          </cell>
          <cell r="J56">
            <v>189153.20501535072</v>
          </cell>
          <cell r="K56">
            <v>216520.67862777438</v>
          </cell>
          <cell r="L56">
            <v>244988.7768119745</v>
          </cell>
          <cell r="M56">
            <v>273241.44618710264</v>
          </cell>
          <cell r="N56">
            <v>298031.94703978603</v>
          </cell>
          <cell r="O56">
            <v>322387.41216415144</v>
          </cell>
          <cell r="P56">
            <v>347100.72856459959</v>
          </cell>
          <cell r="Q56">
            <v>370145.24266100005</v>
          </cell>
        </row>
        <row r="57">
          <cell r="C57" t="str">
            <v>M $</v>
          </cell>
          <cell r="D57" t="str">
            <v>Real</v>
          </cell>
          <cell r="E57">
            <v>306218.36864</v>
          </cell>
          <cell r="F57">
            <v>22765.884290000002</v>
          </cell>
          <cell r="G57">
            <v>48519.336003000004</v>
          </cell>
          <cell r="H57">
            <v>75248.232221000013</v>
          </cell>
          <cell r="I57">
            <v>111318.61122500002</v>
          </cell>
          <cell r="J57">
            <v>140543.41042500001</v>
          </cell>
          <cell r="K57">
            <v>163935.29859800002</v>
          </cell>
          <cell r="L57">
            <v>196368.22593800002</v>
          </cell>
          <cell r="M57">
            <v>221298.072614</v>
          </cell>
          <cell r="N57">
            <v>244661.674634</v>
          </cell>
          <cell r="O57">
            <v>267850.79381900001</v>
          </cell>
          <cell r="P57">
            <v>286602.76939500001</v>
          </cell>
          <cell r="Q57">
            <v>306218.36864</v>
          </cell>
        </row>
        <row r="58">
          <cell r="D58" t="str">
            <v>Cumplimiento</v>
          </cell>
          <cell r="E58">
            <v>1.2087623753758368</v>
          </cell>
          <cell r="F58">
            <v>0.97726981679874203</v>
          </cell>
          <cell r="G58">
            <v>1.6232887100892583</v>
          </cell>
          <cell r="H58">
            <v>1.6272298681997279</v>
          </cell>
          <cell r="I58">
            <v>1.3999133127017358</v>
          </cell>
          <cell r="J58">
            <v>1.3458703217984807</v>
          </cell>
          <cell r="K58">
            <v>1.3207691112255422</v>
          </cell>
          <cell r="L58">
            <v>1.2475988701416776</v>
          </cell>
          <cell r="M58">
            <v>1.234721310310303</v>
          </cell>
          <cell r="N58">
            <v>1.218139079141124</v>
          </cell>
          <cell r="O58">
            <v>1.2036082012958471</v>
          </cell>
          <cell r="P58">
            <v>1.2110864430839481</v>
          </cell>
          <cell r="Q58">
            <v>1.2087623753758368</v>
          </cell>
        </row>
        <row r="59">
          <cell r="C59" t="str">
            <v>No.</v>
          </cell>
          <cell r="D59" t="str">
            <v>Previsto</v>
          </cell>
          <cell r="E59">
            <v>333121.57329341187</v>
          </cell>
          <cell r="F59">
            <v>23069.330723156647</v>
          </cell>
          <cell r="G59">
            <v>84616.101938630687</v>
          </cell>
          <cell r="H59">
            <v>126169.90326069757</v>
          </cell>
          <cell r="I59">
            <v>156528.21876934695</v>
          </cell>
          <cell r="J59">
            <v>185087.74198654914</v>
          </cell>
          <cell r="K59">
            <v>209041.68649351571</v>
          </cell>
          <cell r="L59">
            <v>233888.15974972627</v>
          </cell>
          <cell r="M59">
            <v>256404.83965110272</v>
          </cell>
          <cell r="N59">
            <v>277185.1158121007</v>
          </cell>
          <cell r="O59">
            <v>295674.70785923302</v>
          </cell>
          <cell r="P59">
            <v>313888.67287477822</v>
          </cell>
          <cell r="Q59">
            <v>333121.57329341187</v>
          </cell>
        </row>
        <row r="60">
          <cell r="C60" t="str">
            <v>M $</v>
          </cell>
          <cell r="D60" t="str">
            <v>Real</v>
          </cell>
          <cell r="E60">
            <v>314485</v>
          </cell>
          <cell r="F60">
            <v>18564</v>
          </cell>
          <cell r="G60">
            <v>83474</v>
          </cell>
          <cell r="H60">
            <v>123593</v>
          </cell>
          <cell r="I60">
            <v>160221</v>
          </cell>
          <cell r="J60">
            <v>186689</v>
          </cell>
          <cell r="K60">
            <v>205986</v>
          </cell>
          <cell r="L60">
            <v>232348</v>
          </cell>
          <cell r="M60">
            <v>250415</v>
          </cell>
          <cell r="N60">
            <v>267328</v>
          </cell>
          <cell r="O60">
            <v>283530</v>
          </cell>
          <cell r="P60">
            <v>298994</v>
          </cell>
          <cell r="Q60">
            <v>314485</v>
          </cell>
        </row>
        <row r="61">
          <cell r="B61" t="str">
            <v>RETIROS PARCIALES</v>
          </cell>
          <cell r="D61" t="str">
            <v>Cumplimiento</v>
          </cell>
          <cell r="E61">
            <v>1.059260611136976</v>
          </cell>
          <cell r="F61">
            <v>1.2426918079700844</v>
          </cell>
          <cell r="G61">
            <v>1.0136821278317882</v>
          </cell>
          <cell r="H61">
            <v>1.0208499127029651</v>
          </cell>
          <cell r="I61">
            <v>0.97695195242413257</v>
          </cell>
          <cell r="J61">
            <v>0.99142285826454235</v>
          </cell>
          <cell r="K61">
            <v>1.0148344377458454</v>
          </cell>
          <cell r="L61">
            <v>1.0066286765959951</v>
          </cell>
          <cell r="M61">
            <v>1.0239196519821205</v>
          </cell>
          <cell r="N61">
            <v>1.0368727399004245</v>
          </cell>
          <cell r="O61">
            <v>1.0428339430015625</v>
          </cell>
          <cell r="P61">
            <v>1.0498159590987719</v>
          </cell>
          <cell r="Q61">
            <v>1.059260611136976</v>
          </cell>
        </row>
        <row r="62">
          <cell r="C62" t="str">
            <v>M $</v>
          </cell>
          <cell r="D62" t="str">
            <v>Previsto</v>
          </cell>
          <cell r="E62">
            <v>776169.16702699987</v>
          </cell>
          <cell r="F62">
            <v>45790.321722289249</v>
          </cell>
          <cell r="G62">
            <v>165654.64606830972</v>
          </cell>
          <cell r="H62">
            <v>257945.72813606565</v>
          </cell>
          <cell r="I62">
            <v>328474.41336658481</v>
          </cell>
          <cell r="J62">
            <v>398469.64095420361</v>
          </cell>
          <cell r="K62">
            <v>455676.46310418332</v>
          </cell>
          <cell r="L62">
            <v>515249.69383296836</v>
          </cell>
          <cell r="M62">
            <v>574359.73975288926</v>
          </cell>
          <cell r="N62">
            <v>626025.91652535042</v>
          </cell>
          <cell r="O62">
            <v>676756.74049361516</v>
          </cell>
          <cell r="P62">
            <v>728256.96608289925</v>
          </cell>
          <cell r="Q62">
            <v>776169.16702699987</v>
          </cell>
        </row>
        <row r="63">
          <cell r="C63" t="str">
            <v>M $</v>
          </cell>
          <cell r="D63" t="str">
            <v>Real</v>
          </cell>
          <cell r="E63">
            <v>744864.62911500013</v>
          </cell>
          <cell r="F63">
            <v>47481.219147999996</v>
          </cell>
          <cell r="G63">
            <v>173597.298029</v>
          </cell>
          <cell r="H63">
            <v>256288.44153100002</v>
          </cell>
          <cell r="I63">
            <v>357412.51273700001</v>
          </cell>
          <cell r="J63">
            <v>425721.07293800003</v>
          </cell>
          <cell r="K63">
            <v>478194.96411000006</v>
          </cell>
          <cell r="L63">
            <v>548575.46257200011</v>
          </cell>
          <cell r="M63">
            <v>592974.35055300011</v>
          </cell>
          <cell r="N63">
            <v>634310.63766000012</v>
          </cell>
          <cell r="O63">
            <v>675552.04678400012</v>
          </cell>
          <cell r="P63">
            <v>709079.35934500012</v>
          </cell>
          <cell r="Q63">
            <v>744864.62911500013</v>
          </cell>
        </row>
        <row r="64">
          <cell r="D64" t="str">
            <v>Cumplimiento</v>
          </cell>
          <cell r="E64">
            <v>1.0420271505564624</v>
          </cell>
          <cell r="F64">
            <v>0.96438807899097567</v>
          </cell>
          <cell r="G64">
            <v>0.95424668441922733</v>
          </cell>
          <cell r="H64">
            <v>1.0064664898470077</v>
          </cell>
          <cell r="I64">
            <v>0.91903445363786374</v>
          </cell>
          <cell r="J64">
            <v>0.93598758972458673</v>
          </cell>
          <cell r="K64">
            <v>0.95290937233576389</v>
          </cell>
          <cell r="L64">
            <v>0.93925034746763258</v>
          </cell>
          <cell r="M64">
            <v>0.96860806747753747</v>
          </cell>
          <cell r="N64">
            <v>0.98693901592883193</v>
          </cell>
          <cell r="O64">
            <v>1.0017832729770415</v>
          </cell>
          <cell r="P64">
            <v>1.0270457833600093</v>
          </cell>
          <cell r="Q64">
            <v>1.0420271505564624</v>
          </cell>
        </row>
        <row r="65">
          <cell r="C65" t="str">
            <v>No.</v>
          </cell>
          <cell r="D65" t="str">
            <v>Previsto</v>
          </cell>
          <cell r="E65">
            <v>451456.51690561295</v>
          </cell>
          <cell r="F65">
            <v>31264.260650109984</v>
          </cell>
          <cell r="G65">
            <v>114674.32228322748</v>
          </cell>
          <cell r="H65">
            <v>170989.30129698437</v>
          </cell>
          <cell r="I65">
            <v>212131.81645491082</v>
          </cell>
          <cell r="J65">
            <v>250836.5534332231</v>
          </cell>
          <cell r="K65">
            <v>283299.66966538737</v>
          </cell>
          <cell r="L65">
            <v>316972.36808218225</v>
          </cell>
          <cell r="M65">
            <v>347487.65948181937</v>
          </cell>
          <cell r="N65">
            <v>375649.72356920829</v>
          </cell>
          <cell r="O65">
            <v>400707.38267569873</v>
          </cell>
          <cell r="P65">
            <v>425391.50362188584</v>
          </cell>
          <cell r="Q65">
            <v>451456.51690561295</v>
          </cell>
        </row>
        <row r="66">
          <cell r="C66" t="str">
            <v>M $</v>
          </cell>
          <cell r="D66" t="str">
            <v>Real</v>
          </cell>
          <cell r="E66">
            <v>442775</v>
          </cell>
          <cell r="F66">
            <v>28248</v>
          </cell>
          <cell r="G66">
            <v>103999</v>
          </cell>
          <cell r="H66">
            <v>154878</v>
          </cell>
          <cell r="I66">
            <v>206322</v>
          </cell>
          <cell r="J66">
            <v>244269</v>
          </cell>
          <cell r="K66">
            <v>273308</v>
          </cell>
          <cell r="L66">
            <v>312867</v>
          </cell>
          <cell r="M66">
            <v>342097</v>
          </cell>
          <cell r="N66">
            <v>369098</v>
          </cell>
          <cell r="O66">
            <v>395338</v>
          </cell>
          <cell r="P66">
            <v>418880</v>
          </cell>
          <cell r="Q66">
            <v>442775</v>
          </cell>
        </row>
        <row r="67">
          <cell r="B67" t="str">
            <v>TOTAL RETIROS</v>
          </cell>
          <cell r="D67" t="str">
            <v>Cumplimiento</v>
          </cell>
          <cell r="E67">
            <v>1.019607062064509</v>
          </cell>
          <cell r="F67">
            <v>1.1067778479931316</v>
          </cell>
          <cell r="G67">
            <v>1.1026483166494627</v>
          </cell>
          <cell r="H67">
            <v>1.1040257576736809</v>
          </cell>
          <cell r="I67">
            <v>1.0281589770112292</v>
          </cell>
          <cell r="J67">
            <v>1.026886561263292</v>
          </cell>
          <cell r="K67">
            <v>1.0365582773478543</v>
          </cell>
          <cell r="L67">
            <v>1.0131217676590445</v>
          </cell>
          <cell r="M67">
            <v>1.0157576929403631</v>
          </cell>
          <cell r="N67">
            <v>1.0177506341654745</v>
          </cell>
          <cell r="O67">
            <v>1.0135817520089108</v>
          </cell>
          <cell r="P67">
            <v>1.0155450334747085</v>
          </cell>
          <cell r="Q67">
            <v>1.019607062064509</v>
          </cell>
        </row>
        <row r="68">
          <cell r="C68" t="str">
            <v>M $</v>
          </cell>
          <cell r="D68" t="str">
            <v>Previsto</v>
          </cell>
          <cell r="E68">
            <v>1146314.4096879999</v>
          </cell>
          <cell r="F68">
            <v>68038.733291638913</v>
          </cell>
          <cell r="G68">
            <v>244415.53642300691</v>
          </cell>
          <cell r="H68">
            <v>380391.89913530601</v>
          </cell>
          <cell r="I68">
            <v>484310.81917193125</v>
          </cell>
          <cell r="J68">
            <v>587622.84596955427</v>
          </cell>
          <cell r="K68">
            <v>672197.14173195767</v>
          </cell>
          <cell r="L68">
            <v>760238.47064494283</v>
          </cell>
          <cell r="M68">
            <v>847601.18593999185</v>
          </cell>
          <cell r="N68">
            <v>924057.86356513645</v>
          </cell>
          <cell r="O68">
            <v>999144.15265776659</v>
          </cell>
          <cell r="P68">
            <v>1075357.6946474989</v>
          </cell>
          <cell r="Q68">
            <v>1146314.4096879999</v>
          </cell>
        </row>
        <row r="69">
          <cell r="C69" t="str">
            <v>M $</v>
          </cell>
          <cell r="D69" t="str">
            <v>Real</v>
          </cell>
          <cell r="E69">
            <v>1051082.9977550001</v>
          </cell>
          <cell r="F69">
            <v>70247.103437999991</v>
          </cell>
          <cell r="G69">
            <v>222116.63403199997</v>
          </cell>
          <cell r="H69">
            <v>331536.67375199997</v>
          </cell>
          <cell r="I69">
            <v>468731.12396199995</v>
          </cell>
          <cell r="J69">
            <v>566264.48336299998</v>
          </cell>
          <cell r="K69">
            <v>642130.26270800002</v>
          </cell>
          <cell r="L69">
            <v>744943.68851000001</v>
          </cell>
          <cell r="M69">
            <v>814272.42316700006</v>
          </cell>
          <cell r="N69">
            <v>878972.31229400006</v>
          </cell>
          <cell r="O69">
            <v>943402.84060300002</v>
          </cell>
          <cell r="P69">
            <v>995682.12874000007</v>
          </cell>
          <cell r="Q69">
            <v>1051082.9977550001</v>
          </cell>
        </row>
        <row r="70">
          <cell r="D70" t="str">
            <v>Cumplimiento</v>
          </cell>
          <cell r="E70">
            <v>1.0906031323277074</v>
          </cell>
          <cell r="F70">
            <v>0.96856282980678077</v>
          </cell>
          <cell r="G70">
            <v>1.1003927620647915</v>
          </cell>
          <cell r="H70">
            <v>1.1473599431110035</v>
          </cell>
          <cell r="I70">
            <v>1.0332380215724577</v>
          </cell>
          <cell r="J70">
            <v>1.0377179979215871</v>
          </cell>
          <cell r="K70">
            <v>1.0468236443134751</v>
          </cell>
          <cell r="L70">
            <v>1.0205314607947544</v>
          </cell>
          <cell r="M70">
            <v>1.0409307276345725</v>
          </cell>
          <cell r="N70">
            <v>1.0512934829010361</v>
          </cell>
          <cell r="O70">
            <v>1.0590853765281627</v>
          </cell>
          <cell r="P70">
            <v>1.0800210866577724</v>
          </cell>
          <cell r="Q70">
            <v>1.0906031323277074</v>
          </cell>
        </row>
        <row r="71">
          <cell r="B71" t="str">
            <v xml:space="preserve">CREDITOS APROBADOS </v>
          </cell>
        </row>
        <row r="72">
          <cell r="B72" t="str">
            <v>CREDITOS APROBADOS POR CESANTIAS  CON CDP</v>
          </cell>
          <cell r="C72" t="str">
            <v>No.</v>
          </cell>
          <cell r="D72" t="str">
            <v>Previsto</v>
          </cell>
          <cell r="E72">
            <v>43437</v>
          </cell>
          <cell r="F72">
            <v>2542</v>
          </cell>
          <cell r="G72">
            <v>6135</v>
          </cell>
          <cell r="H72">
            <v>8725</v>
          </cell>
          <cell r="I72">
            <v>10656</v>
          </cell>
          <cell r="J72">
            <v>15247</v>
          </cell>
          <cell r="K72">
            <v>21928</v>
          </cell>
          <cell r="L72">
            <v>25832</v>
          </cell>
          <cell r="M72">
            <v>30115</v>
          </cell>
          <cell r="N72">
            <v>34540</v>
          </cell>
          <cell r="O72">
            <v>39084</v>
          </cell>
          <cell r="P72">
            <v>43437</v>
          </cell>
          <cell r="Q72">
            <v>43437</v>
          </cell>
        </row>
        <row r="73">
          <cell r="C73" t="str">
            <v>No.</v>
          </cell>
          <cell r="D73" t="str">
            <v>Real</v>
          </cell>
          <cell r="E73">
            <v>23080.5</v>
          </cell>
          <cell r="F73">
            <v>3930</v>
          </cell>
          <cell r="G73">
            <v>6732</v>
          </cell>
          <cell r="H73">
            <v>8313</v>
          </cell>
          <cell r="I73">
            <v>11290</v>
          </cell>
          <cell r="J73">
            <v>14237.5</v>
          </cell>
          <cell r="K73">
            <v>0</v>
          </cell>
          <cell r="L73">
            <v>2948</v>
          </cell>
          <cell r="M73">
            <v>0</v>
          </cell>
          <cell r="N73">
            <v>2947.5</v>
          </cell>
          <cell r="O73">
            <v>5895</v>
          </cell>
          <cell r="P73">
            <v>0</v>
          </cell>
          <cell r="Q73">
            <v>0</v>
          </cell>
        </row>
        <row r="74">
          <cell r="D74" t="str">
            <v>Cumplimiento</v>
          </cell>
          <cell r="E74">
            <v>0.53135575661302581</v>
          </cell>
          <cell r="F74">
            <v>1.5460267505900867</v>
          </cell>
          <cell r="G74">
            <v>1.0973105134474328</v>
          </cell>
          <cell r="H74">
            <v>0.9527793696275072</v>
          </cell>
          <cell r="I74">
            <v>1.059496996996997</v>
          </cell>
          <cell r="J74">
            <v>0.93379025382042369</v>
          </cell>
          <cell r="K74">
            <v>0</v>
          </cell>
          <cell r="L74">
            <v>0.11412201920099102</v>
          </cell>
          <cell r="M74">
            <v>0</v>
          </cell>
          <cell r="N74">
            <v>8.5335842501447601E-2</v>
          </cell>
          <cell r="O74">
            <v>0.15082898372735645</v>
          </cell>
          <cell r="P74">
            <v>0</v>
          </cell>
          <cell r="Q74">
            <v>0</v>
          </cell>
        </row>
        <row r="75">
          <cell r="C75" t="str">
            <v>M $</v>
          </cell>
          <cell r="D75" t="str">
            <v>Previsto</v>
          </cell>
          <cell r="E75">
            <v>910000.3909</v>
          </cell>
          <cell r="F75">
            <v>77303.217313999994</v>
          </cell>
          <cell r="G75">
            <v>173041.21731400001</v>
          </cell>
          <cell r="H75">
            <v>344452.63353400002</v>
          </cell>
          <cell r="I75">
            <v>567756.55695999996</v>
          </cell>
          <cell r="J75">
            <v>567756.55695999996</v>
          </cell>
          <cell r="K75">
            <v>567756.55695999996</v>
          </cell>
          <cell r="L75">
            <v>642685.58529199997</v>
          </cell>
          <cell r="M75">
            <v>642685.58529199997</v>
          </cell>
          <cell r="N75">
            <v>642685.58529199997</v>
          </cell>
          <cell r="O75">
            <v>719262.3909</v>
          </cell>
          <cell r="P75">
            <v>910000.3909</v>
          </cell>
          <cell r="Q75">
            <v>910000.3909</v>
          </cell>
        </row>
        <row r="76">
          <cell r="C76" t="str">
            <v>M $</v>
          </cell>
          <cell r="D76" t="str">
            <v>Real</v>
          </cell>
          <cell r="E76">
            <v>800000</v>
          </cell>
          <cell r="F76">
            <v>200000</v>
          </cell>
          <cell r="G76">
            <v>0</v>
          </cell>
          <cell r="H76">
            <v>0</v>
          </cell>
          <cell r="I76">
            <v>0</v>
          </cell>
          <cell r="J76">
            <v>0</v>
          </cell>
          <cell r="K76">
            <v>0</v>
          </cell>
          <cell r="L76">
            <v>150000</v>
          </cell>
          <cell r="M76">
            <v>0</v>
          </cell>
          <cell r="N76">
            <v>0</v>
          </cell>
          <cell r="O76">
            <v>150000</v>
          </cell>
          <cell r="P76">
            <v>0</v>
          </cell>
          <cell r="Q76">
            <v>0</v>
          </cell>
        </row>
        <row r="77">
          <cell r="D77" t="str">
            <v>Cumplimiento</v>
          </cell>
          <cell r="E77">
            <v>0.87912050148549004</v>
          </cell>
          <cell r="F77">
            <v>2.5872144387938563</v>
          </cell>
          <cell r="G77">
            <v>0</v>
          </cell>
          <cell r="H77">
            <v>0</v>
          </cell>
          <cell r="I77">
            <v>0</v>
          </cell>
          <cell r="J77">
            <v>0</v>
          </cell>
          <cell r="K77">
            <v>0</v>
          </cell>
          <cell r="L77">
            <v>0.2333956189975048</v>
          </cell>
          <cell r="M77">
            <v>0</v>
          </cell>
          <cell r="N77">
            <v>0</v>
          </cell>
          <cell r="O77">
            <v>0.20854698076498582</v>
          </cell>
          <cell r="P77">
            <v>0</v>
          </cell>
          <cell r="Q77">
            <v>0</v>
          </cell>
        </row>
        <row r="78">
          <cell r="B78" t="str">
            <v>CREDITOS APROBADOS POR AHORRO VOLUNTARIO CON CDP</v>
          </cell>
          <cell r="C78" t="str">
            <v>No.</v>
          </cell>
          <cell r="D78" t="str">
            <v>Previsto</v>
          </cell>
          <cell r="E78">
            <v>11591.999999999991</v>
          </cell>
          <cell r="F78">
            <v>1238</v>
          </cell>
          <cell r="G78">
            <v>1238</v>
          </cell>
          <cell r="H78">
            <v>4689.3333333333303</v>
          </cell>
          <cell r="I78">
            <v>4689.3333333333303</v>
          </cell>
          <cell r="J78">
            <v>4689.3333333333303</v>
          </cell>
          <cell r="K78">
            <v>8140.6666666666606</v>
          </cell>
          <cell r="L78">
            <v>8140.6666666666606</v>
          </cell>
          <cell r="M78">
            <v>11591.999999999991</v>
          </cell>
          <cell r="N78">
            <v>11591.999999999991</v>
          </cell>
          <cell r="O78">
            <v>11591.999999999991</v>
          </cell>
          <cell r="P78">
            <v>11591.999999999991</v>
          </cell>
          <cell r="Q78">
            <v>11591.999999999991</v>
          </cell>
        </row>
        <row r="79">
          <cell r="D79" t="str">
            <v>Real</v>
          </cell>
          <cell r="E79">
            <v>6102.3333333333339</v>
          </cell>
          <cell r="F79">
            <v>2769</v>
          </cell>
          <cell r="G79">
            <v>0</v>
          </cell>
          <cell r="H79">
            <v>0</v>
          </cell>
          <cell r="I79">
            <v>0</v>
          </cell>
          <cell r="J79">
            <v>0</v>
          </cell>
          <cell r="K79">
            <v>0</v>
          </cell>
          <cell r="L79">
            <v>0</v>
          </cell>
          <cell r="M79">
            <v>3333.3333333333335</v>
          </cell>
          <cell r="N79">
            <v>0</v>
          </cell>
          <cell r="O79">
            <v>0</v>
          </cell>
          <cell r="P79">
            <v>0</v>
          </cell>
          <cell r="Q79">
            <v>0</v>
          </cell>
        </row>
        <row r="80">
          <cell r="D80" t="str">
            <v>Cumplimiento</v>
          </cell>
          <cell r="E80">
            <v>0.52642627099148886</v>
          </cell>
          <cell r="F80">
            <v>2.2366720516962841</v>
          </cell>
          <cell r="G80">
            <v>0</v>
          </cell>
          <cell r="H80">
            <v>0</v>
          </cell>
          <cell r="I80">
            <v>0</v>
          </cell>
          <cell r="J80">
            <v>0</v>
          </cell>
          <cell r="K80">
            <v>0</v>
          </cell>
          <cell r="L80">
            <v>0</v>
          </cell>
          <cell r="M80">
            <v>0.28755463538072257</v>
          </cell>
          <cell r="N80">
            <v>0</v>
          </cell>
          <cell r="O80">
            <v>0</v>
          </cell>
          <cell r="P80">
            <v>0</v>
          </cell>
          <cell r="Q80">
            <v>0</v>
          </cell>
        </row>
        <row r="81">
          <cell r="C81" t="str">
            <v xml:space="preserve"> M $</v>
          </cell>
          <cell r="D81" t="str">
            <v>Previsto</v>
          </cell>
          <cell r="E81">
            <v>390000</v>
          </cell>
          <cell r="F81">
            <v>97500</v>
          </cell>
          <cell r="G81">
            <v>97500</v>
          </cell>
          <cell r="H81">
            <v>195000</v>
          </cell>
          <cell r="I81">
            <v>195000</v>
          </cell>
          <cell r="J81">
            <v>195000</v>
          </cell>
          <cell r="K81">
            <v>292500</v>
          </cell>
          <cell r="L81">
            <v>292500</v>
          </cell>
          <cell r="M81">
            <v>390000</v>
          </cell>
          <cell r="N81">
            <v>390000</v>
          </cell>
          <cell r="O81">
            <v>390000</v>
          </cell>
          <cell r="P81">
            <v>390000</v>
          </cell>
          <cell r="Q81">
            <v>390000</v>
          </cell>
        </row>
        <row r="82">
          <cell r="C82" t="str">
            <v>M $</v>
          </cell>
          <cell r="D82" t="str">
            <v>Real</v>
          </cell>
          <cell r="E82">
            <v>350000</v>
          </cell>
          <cell r="F82">
            <v>200000</v>
          </cell>
          <cell r="G82">
            <v>0</v>
          </cell>
          <cell r="H82">
            <v>0</v>
          </cell>
          <cell r="I82">
            <v>0</v>
          </cell>
          <cell r="J82">
            <v>0</v>
          </cell>
          <cell r="K82">
            <v>0</v>
          </cell>
          <cell r="L82">
            <v>0</v>
          </cell>
          <cell r="M82">
            <v>150000</v>
          </cell>
          <cell r="N82">
            <v>0</v>
          </cell>
          <cell r="O82">
            <v>0</v>
          </cell>
          <cell r="P82">
            <v>0</v>
          </cell>
          <cell r="Q82">
            <v>0</v>
          </cell>
        </row>
        <row r="83">
          <cell r="D83" t="str">
            <v>Cumplimiento</v>
          </cell>
          <cell r="E83">
            <v>0.89743589743589747</v>
          </cell>
          <cell r="F83">
            <v>2.0512820512820511</v>
          </cell>
          <cell r="G83">
            <v>0</v>
          </cell>
          <cell r="H83">
            <v>0</v>
          </cell>
          <cell r="I83">
            <v>0</v>
          </cell>
          <cell r="J83">
            <v>0</v>
          </cell>
          <cell r="K83">
            <v>0</v>
          </cell>
          <cell r="L83">
            <v>0</v>
          </cell>
          <cell r="M83">
            <v>0.38461538461538464</v>
          </cell>
          <cell r="N83">
            <v>0</v>
          </cell>
          <cell r="O83">
            <v>0</v>
          </cell>
          <cell r="P83">
            <v>0</v>
          </cell>
          <cell r="Q83">
            <v>0</v>
          </cell>
        </row>
        <row r="84">
          <cell r="B84" t="str">
            <v>CREDITO CONSTRUCTOR CON CDP</v>
          </cell>
          <cell r="C84" t="str">
            <v>No.</v>
          </cell>
          <cell r="D84" t="str">
            <v>Previsto</v>
          </cell>
          <cell r="E84">
            <v>50</v>
          </cell>
          <cell r="F84">
            <v>0</v>
          </cell>
          <cell r="G84">
            <v>0</v>
          </cell>
          <cell r="H84">
            <v>5</v>
          </cell>
          <cell r="I84">
            <v>10</v>
          </cell>
          <cell r="J84">
            <v>15</v>
          </cell>
          <cell r="K84">
            <v>20</v>
          </cell>
          <cell r="L84">
            <v>25</v>
          </cell>
          <cell r="M84">
            <v>30</v>
          </cell>
          <cell r="N84">
            <v>35</v>
          </cell>
          <cell r="O84">
            <v>40</v>
          </cell>
          <cell r="P84">
            <v>45</v>
          </cell>
          <cell r="Q84">
            <v>50</v>
          </cell>
        </row>
        <row r="85">
          <cell r="D85" t="str">
            <v>Real</v>
          </cell>
          <cell r="E85">
            <v>0</v>
          </cell>
          <cell r="F85">
            <v>0</v>
          </cell>
          <cell r="G85">
            <v>0</v>
          </cell>
          <cell r="H85">
            <v>0</v>
          </cell>
          <cell r="I85">
            <v>0</v>
          </cell>
          <cell r="J85">
            <v>0</v>
          </cell>
          <cell r="K85">
            <v>0</v>
          </cell>
          <cell r="L85">
            <v>0</v>
          </cell>
          <cell r="M85">
            <v>0</v>
          </cell>
          <cell r="N85">
            <v>0</v>
          </cell>
          <cell r="O85">
            <v>0</v>
          </cell>
          <cell r="P85">
            <v>0</v>
          </cell>
          <cell r="Q85">
            <v>0</v>
          </cell>
        </row>
        <row r="86">
          <cell r="D86" t="str">
            <v>Cumplimiento</v>
          </cell>
          <cell r="E86">
            <v>0</v>
          </cell>
          <cell r="F86" t="e">
            <v>#DIV/0!</v>
          </cell>
          <cell r="G86" t="e">
            <v>#DIV/0!</v>
          </cell>
          <cell r="H86">
            <v>0</v>
          </cell>
          <cell r="I86">
            <v>0</v>
          </cell>
          <cell r="J86">
            <v>0</v>
          </cell>
          <cell r="K86">
            <v>0</v>
          </cell>
          <cell r="L86">
            <v>0</v>
          </cell>
          <cell r="M86">
            <v>0</v>
          </cell>
          <cell r="N86">
            <v>0</v>
          </cell>
          <cell r="O86">
            <v>0</v>
          </cell>
          <cell r="P86">
            <v>0</v>
          </cell>
          <cell r="Q86">
            <v>0</v>
          </cell>
        </row>
        <row r="87">
          <cell r="C87" t="str">
            <v xml:space="preserve"> M $</v>
          </cell>
          <cell r="D87" t="str">
            <v>Previsto</v>
          </cell>
          <cell r="E87">
            <v>200000</v>
          </cell>
          <cell r="F87">
            <v>0</v>
          </cell>
          <cell r="G87">
            <v>0</v>
          </cell>
          <cell r="H87">
            <v>20000</v>
          </cell>
          <cell r="I87">
            <v>40000</v>
          </cell>
          <cell r="J87">
            <v>60000</v>
          </cell>
          <cell r="K87">
            <v>80000</v>
          </cell>
          <cell r="L87">
            <v>100000</v>
          </cell>
          <cell r="M87">
            <v>120000</v>
          </cell>
          <cell r="N87">
            <v>140000</v>
          </cell>
          <cell r="O87">
            <v>160000</v>
          </cell>
          <cell r="P87">
            <v>180000</v>
          </cell>
          <cell r="Q87">
            <v>200000</v>
          </cell>
        </row>
        <row r="88">
          <cell r="C88" t="str">
            <v>M $</v>
          </cell>
          <cell r="D88" t="str">
            <v>Real</v>
          </cell>
          <cell r="E88">
            <v>0</v>
          </cell>
          <cell r="F88">
            <v>0</v>
          </cell>
          <cell r="G88">
            <v>0</v>
          </cell>
          <cell r="H88">
            <v>0</v>
          </cell>
          <cell r="I88">
            <v>0</v>
          </cell>
          <cell r="J88">
            <v>0</v>
          </cell>
          <cell r="K88">
            <v>0</v>
          </cell>
          <cell r="L88">
            <v>0</v>
          </cell>
          <cell r="M88">
            <v>0</v>
          </cell>
          <cell r="N88">
            <v>0</v>
          </cell>
          <cell r="O88">
            <v>0</v>
          </cell>
          <cell r="P88">
            <v>0</v>
          </cell>
          <cell r="Q88">
            <v>0</v>
          </cell>
        </row>
        <row r="89">
          <cell r="D89" t="str">
            <v>Cumplimiento</v>
          </cell>
          <cell r="E89">
            <v>0</v>
          </cell>
          <cell r="F89" t="e">
            <v>#DIV/0!</v>
          </cell>
          <cell r="G89" t="e">
            <v>#DIV/0!</v>
          </cell>
          <cell r="H89">
            <v>0</v>
          </cell>
          <cell r="I89">
            <v>0</v>
          </cell>
          <cell r="J89">
            <v>0</v>
          </cell>
          <cell r="K89">
            <v>0</v>
          </cell>
          <cell r="L89">
            <v>0</v>
          </cell>
          <cell r="M89">
            <v>0</v>
          </cell>
          <cell r="N89">
            <v>0</v>
          </cell>
          <cell r="O89">
            <v>0</v>
          </cell>
          <cell r="P89">
            <v>0</v>
          </cell>
          <cell r="Q89">
            <v>0</v>
          </cell>
        </row>
        <row r="90">
          <cell r="B90" t="str">
            <v>TOTAL CREDITOS APROBADOS  CON CDP</v>
          </cell>
          <cell r="C90" t="str">
            <v>No.</v>
          </cell>
          <cell r="D90" t="str">
            <v>Previsto</v>
          </cell>
          <cell r="E90">
            <v>55078.999999999993</v>
          </cell>
          <cell r="F90">
            <v>3780</v>
          </cell>
          <cell r="G90">
            <v>7373</v>
          </cell>
          <cell r="H90">
            <v>13419.33333333333</v>
          </cell>
          <cell r="I90">
            <v>15355.33333333333</v>
          </cell>
          <cell r="J90">
            <v>19951.333333333328</v>
          </cell>
          <cell r="K90">
            <v>30088.666666666661</v>
          </cell>
          <cell r="L90">
            <v>33997.666666666657</v>
          </cell>
          <cell r="M90">
            <v>41736.999999999993</v>
          </cell>
          <cell r="N90">
            <v>46166.999999999993</v>
          </cell>
          <cell r="O90">
            <v>50715.999999999993</v>
          </cell>
          <cell r="P90">
            <v>55073.999999999993</v>
          </cell>
          <cell r="Q90">
            <v>55078.999999999993</v>
          </cell>
        </row>
        <row r="91">
          <cell r="D91" t="str">
            <v>Real</v>
          </cell>
          <cell r="E91">
            <v>29182.833333333332</v>
          </cell>
          <cell r="F91">
            <v>6699</v>
          </cell>
          <cell r="G91">
            <v>9501</v>
          </cell>
          <cell r="H91">
            <v>11082</v>
          </cell>
          <cell r="I91">
            <v>14059</v>
          </cell>
          <cell r="J91">
            <v>17006.5</v>
          </cell>
          <cell r="K91">
            <v>0</v>
          </cell>
          <cell r="L91">
            <v>2948</v>
          </cell>
          <cell r="M91">
            <v>6281.3333333333339</v>
          </cell>
          <cell r="N91">
            <v>9228.8333333333339</v>
          </cell>
          <cell r="O91">
            <v>12176.333333333334</v>
          </cell>
          <cell r="P91">
            <v>0</v>
          </cell>
          <cell r="Q91">
            <v>0</v>
          </cell>
        </row>
        <row r="92">
          <cell r="D92" t="str">
            <v>Cumplimiento</v>
          </cell>
          <cell r="E92">
            <v>0.52983593263010109</v>
          </cell>
          <cell r="F92">
            <v>1.7722222222222221</v>
          </cell>
          <cell r="G92">
            <v>1.2886206428862064</v>
          </cell>
          <cell r="H92">
            <v>0.82582343881961373</v>
          </cell>
          <cell r="I92">
            <v>0.9155776494594714</v>
          </cell>
          <cell r="J92">
            <v>0.85239917131687126</v>
          </cell>
          <cell r="K92">
            <v>0</v>
          </cell>
          <cell r="L92">
            <v>8.6711833165021152E-2</v>
          </cell>
          <cell r="M92">
            <v>0.15049795944445779</v>
          </cell>
          <cell r="N92">
            <v>0.1999010837466878</v>
          </cell>
          <cell r="O92">
            <v>0.24008859794410711</v>
          </cell>
          <cell r="P92">
            <v>0</v>
          </cell>
          <cell r="Q92">
            <v>0</v>
          </cell>
        </row>
        <row r="93">
          <cell r="C93" t="str">
            <v xml:space="preserve"> M $</v>
          </cell>
          <cell r="D93" t="str">
            <v>Previsto</v>
          </cell>
          <cell r="E93">
            <v>1500000.3909</v>
          </cell>
          <cell r="F93">
            <v>174803.21731400001</v>
          </cell>
          <cell r="G93">
            <v>270541.21731400001</v>
          </cell>
          <cell r="H93">
            <v>539452.63353400002</v>
          </cell>
          <cell r="I93">
            <v>762756.55695999996</v>
          </cell>
          <cell r="J93">
            <v>762756.55695999996</v>
          </cell>
          <cell r="K93">
            <v>860256.55695999996</v>
          </cell>
          <cell r="L93">
            <v>935185.58529199997</v>
          </cell>
          <cell r="M93">
            <v>1032685.585292</v>
          </cell>
          <cell r="N93">
            <v>1032685.585292</v>
          </cell>
          <cell r="O93">
            <v>1109262.3909</v>
          </cell>
          <cell r="P93">
            <v>1300000.3909</v>
          </cell>
          <cell r="Q93">
            <v>1500000.3909</v>
          </cell>
        </row>
        <row r="94">
          <cell r="C94" t="str">
            <v>M $</v>
          </cell>
          <cell r="D94" t="str">
            <v>Real</v>
          </cell>
          <cell r="E94">
            <v>1150000</v>
          </cell>
          <cell r="F94">
            <v>400000</v>
          </cell>
          <cell r="G94">
            <v>0</v>
          </cell>
          <cell r="H94">
            <v>0</v>
          </cell>
          <cell r="I94">
            <v>0</v>
          </cell>
          <cell r="J94">
            <v>150000</v>
          </cell>
          <cell r="K94">
            <v>0</v>
          </cell>
          <cell r="L94">
            <v>150000</v>
          </cell>
          <cell r="M94">
            <v>300000</v>
          </cell>
          <cell r="N94">
            <v>450000</v>
          </cell>
          <cell r="O94">
            <v>600000</v>
          </cell>
          <cell r="P94">
            <v>0</v>
          </cell>
          <cell r="Q94">
            <v>0</v>
          </cell>
        </row>
        <row r="95">
          <cell r="D95" t="str">
            <v>Cumplimiento</v>
          </cell>
          <cell r="E95">
            <v>0.76666646687338535</v>
          </cell>
          <cell r="F95">
            <v>2.288287401950261</v>
          </cell>
          <cell r="G95">
            <v>0</v>
          </cell>
          <cell r="H95">
            <v>0</v>
          </cell>
          <cell r="I95">
            <v>0</v>
          </cell>
          <cell r="J95">
            <v>0.19665514328428935</v>
          </cell>
          <cell r="K95">
            <v>0</v>
          </cell>
          <cell r="L95">
            <v>0.16039597098063096</v>
          </cell>
          <cell r="M95">
            <v>0.29050468436157423</v>
          </cell>
          <cell r="N95">
            <v>0.43575702654236137</v>
          </cell>
          <cell r="O95">
            <v>0.54089997544511537</v>
          </cell>
          <cell r="P95">
            <v>0</v>
          </cell>
          <cell r="Q95">
            <v>0</v>
          </cell>
        </row>
        <row r="96">
          <cell r="B96" t="str">
            <v>CREDITOS APROBADOS POR OFERTACION - AVC</v>
          </cell>
        </row>
        <row r="99">
          <cell r="B99" t="str">
            <v xml:space="preserve">TOTAL CREDITOS  APROBADOS       POR AHORRO VOLUNTARIO SIN AFECTACION PRESUPUESTAL </v>
          </cell>
          <cell r="C99" t="str">
            <v>No.</v>
          </cell>
          <cell r="D99" t="str">
            <v>Previsto</v>
          </cell>
          <cell r="E99">
            <v>36642</v>
          </cell>
          <cell r="F99">
            <v>1695</v>
          </cell>
          <cell r="G99">
            <v>4090</v>
          </cell>
          <cell r="H99">
            <v>5817</v>
          </cell>
          <cell r="I99">
            <v>7104</v>
          </cell>
          <cell r="J99">
            <v>10164</v>
          </cell>
          <cell r="K99">
            <v>14618</v>
          </cell>
          <cell r="L99">
            <v>17220</v>
          </cell>
          <cell r="M99">
            <v>20075</v>
          </cell>
          <cell r="N99">
            <v>23026</v>
          </cell>
          <cell r="O99">
            <v>26055</v>
          </cell>
          <cell r="P99">
            <v>31954</v>
          </cell>
          <cell r="Q99">
            <v>36642</v>
          </cell>
        </row>
        <row r="100">
          <cell r="D100" t="str">
            <v>Real</v>
          </cell>
          <cell r="E100">
            <v>28668</v>
          </cell>
          <cell r="F100">
            <v>2769</v>
          </cell>
          <cell r="G100">
            <v>5223</v>
          </cell>
          <cell r="H100">
            <v>6626</v>
          </cell>
          <cell r="I100">
            <v>8791</v>
          </cell>
          <cell r="J100">
            <v>11215</v>
          </cell>
          <cell r="K100">
            <v>13458</v>
          </cell>
          <cell r="L100">
            <v>15524</v>
          </cell>
          <cell r="M100">
            <v>17906</v>
          </cell>
          <cell r="N100">
            <v>20871</v>
          </cell>
          <cell r="O100">
            <v>23992</v>
          </cell>
          <cell r="P100">
            <v>26225</v>
          </cell>
          <cell r="Q100">
            <v>28668</v>
          </cell>
        </row>
        <row r="101">
          <cell r="D101" t="str">
            <v>Cumplimiento</v>
          </cell>
          <cell r="E101">
            <v>0.7823808744064189</v>
          </cell>
          <cell r="F101">
            <v>1.6336283185840708</v>
          </cell>
          <cell r="G101">
            <v>1.2770171149144254</v>
          </cell>
          <cell r="H101">
            <v>1.1390751246346915</v>
          </cell>
          <cell r="I101">
            <v>1.2374718468468469</v>
          </cell>
          <cell r="J101">
            <v>1.1034041715859897</v>
          </cell>
          <cell r="K101">
            <v>0.92064577917635793</v>
          </cell>
          <cell r="L101">
            <v>0.90150987224157952</v>
          </cell>
          <cell r="M101">
            <v>0.89195516811955167</v>
          </cell>
          <cell r="N101">
            <v>0.90641014505341788</v>
          </cell>
          <cell r="O101">
            <v>0.9208213394741892</v>
          </cell>
          <cell r="P101">
            <v>0.8207110220942605</v>
          </cell>
          <cell r="Q101">
            <v>0.7823808744064189</v>
          </cell>
        </row>
        <row r="102">
          <cell r="C102" t="str">
            <v xml:space="preserve"> M $</v>
          </cell>
          <cell r="D102" t="str">
            <v>Previsto</v>
          </cell>
          <cell r="E102">
            <v>1209186</v>
          </cell>
          <cell r="F102">
            <v>45270.033100000001</v>
          </cell>
          <cell r="G102">
            <v>117993</v>
          </cell>
          <cell r="H102">
            <v>167382</v>
          </cell>
          <cell r="I102">
            <v>211198</v>
          </cell>
          <cell r="J102">
            <v>298165</v>
          </cell>
          <cell r="K102">
            <v>436864</v>
          </cell>
          <cell r="L102">
            <v>520577</v>
          </cell>
          <cell r="M102">
            <v>607677</v>
          </cell>
          <cell r="N102">
            <v>703656</v>
          </cell>
          <cell r="O102">
            <v>805429</v>
          </cell>
          <cell r="P102">
            <v>1024481</v>
          </cell>
          <cell r="Q102">
            <v>1209186</v>
          </cell>
        </row>
        <row r="103">
          <cell r="C103" t="str">
            <v>M $</v>
          </cell>
          <cell r="D103" t="str">
            <v>Real</v>
          </cell>
          <cell r="E103">
            <v>1044352</v>
          </cell>
          <cell r="F103">
            <v>113106</v>
          </cell>
          <cell r="G103">
            <v>203379</v>
          </cell>
          <cell r="H103">
            <v>254430</v>
          </cell>
          <cell r="I103">
            <v>331099</v>
          </cell>
          <cell r="J103">
            <v>415870</v>
          </cell>
          <cell r="K103">
            <v>493714</v>
          </cell>
          <cell r="L103">
            <v>569019</v>
          </cell>
          <cell r="M103">
            <v>655548</v>
          </cell>
          <cell r="N103">
            <v>761856</v>
          </cell>
          <cell r="O103">
            <v>870865</v>
          </cell>
          <cell r="P103">
            <v>954203</v>
          </cell>
          <cell r="Q103">
            <v>1044352</v>
          </cell>
        </row>
        <row r="104">
          <cell r="D104" t="str">
            <v>Cumplimiento</v>
          </cell>
          <cell r="E104">
            <v>0.86368184878091547</v>
          </cell>
          <cell r="F104">
            <v>2.4984739849903046</v>
          </cell>
          <cell r="G104">
            <v>1.7236530980651394</v>
          </cell>
          <cell r="H104">
            <v>1.520055919991397</v>
          </cell>
          <cell r="I104">
            <v>1.5677184443034498</v>
          </cell>
          <cell r="J104">
            <v>1.3947646437375278</v>
          </cell>
          <cell r="K104">
            <v>1.1301320319367125</v>
          </cell>
          <cell r="L104">
            <v>1.0930544376720446</v>
          </cell>
          <cell r="M104">
            <v>1.0787770476749985</v>
          </cell>
          <cell r="N104">
            <v>1.0827108700842456</v>
          </cell>
          <cell r="O104">
            <v>1.0812436602108939</v>
          </cell>
          <cell r="P104">
            <v>0.93140136322684364</v>
          </cell>
          <cell r="Q104">
            <v>0.86368184878091547</v>
          </cell>
        </row>
        <row r="105">
          <cell r="B105" t="str">
            <v>CREDITOS APROBADOS CPD Y OFERTACION</v>
          </cell>
        </row>
        <row r="108">
          <cell r="B108" t="str">
            <v>TOTAL CREDITOS  APROBADOS     CON CDP Y OFERTACION</v>
          </cell>
          <cell r="C108" t="str">
            <v>No.</v>
          </cell>
          <cell r="D108" t="str">
            <v>Previsto</v>
          </cell>
          <cell r="E108">
            <v>103246.99999999999</v>
          </cell>
          <cell r="F108">
            <v>5475</v>
          </cell>
          <cell r="G108">
            <v>11463</v>
          </cell>
          <cell r="H108">
            <v>19236.333333333328</v>
          </cell>
          <cell r="I108">
            <v>22459.333333333328</v>
          </cell>
          <cell r="J108">
            <v>30115.333333333328</v>
          </cell>
          <cell r="K108">
            <v>44706.666666666657</v>
          </cell>
          <cell r="L108">
            <v>51217.666666666657</v>
          </cell>
          <cell r="M108">
            <v>61811.999999999985</v>
          </cell>
          <cell r="N108">
            <v>69192.999999999985</v>
          </cell>
          <cell r="O108">
            <v>76770.999999999985</v>
          </cell>
          <cell r="P108">
            <v>91521.999999999985</v>
          </cell>
          <cell r="Q108">
            <v>103246.99999999999</v>
          </cell>
        </row>
        <row r="109">
          <cell r="D109" t="str">
            <v>Real</v>
          </cell>
          <cell r="E109">
            <v>57850.833333333336</v>
          </cell>
          <cell r="F109">
            <v>9468</v>
          </cell>
          <cell r="G109">
            <v>14724</v>
          </cell>
          <cell r="H109">
            <v>17708</v>
          </cell>
          <cell r="I109">
            <v>22850</v>
          </cell>
          <cell r="J109">
            <v>28221.5</v>
          </cell>
          <cell r="K109">
            <v>30464.5</v>
          </cell>
          <cell r="L109">
            <v>35478.5</v>
          </cell>
          <cell r="M109">
            <v>41193.833333333336</v>
          </cell>
          <cell r="N109">
            <v>47106.333333333336</v>
          </cell>
          <cell r="O109">
            <v>53174.833333333336</v>
          </cell>
          <cell r="P109">
            <v>55407.833333333336</v>
          </cell>
          <cell r="Q109">
            <v>57850.833333333336</v>
          </cell>
        </row>
        <row r="110">
          <cell r="D110" t="str">
            <v>Cumplimiento</v>
          </cell>
          <cell r="E110">
            <v>0.5603149082620642</v>
          </cell>
          <cell r="F110">
            <v>1.7293150684931506</v>
          </cell>
          <cell r="G110">
            <v>1.2844805024862602</v>
          </cell>
          <cell r="H110">
            <v>0.92054965430002278</v>
          </cell>
          <cell r="I110">
            <v>1.0173944017335037</v>
          </cell>
          <cell r="J110">
            <v>0.93711398401700141</v>
          </cell>
          <cell r="K110">
            <v>0.68143080823143465</v>
          </cell>
          <cell r="L110">
            <v>0.69270043539664061</v>
          </cell>
          <cell r="M110">
            <v>0.66643747708104162</v>
          </cell>
          <cell r="N110">
            <v>0.6807962269786445</v>
          </cell>
          <cell r="O110">
            <v>0.69264218693690771</v>
          </cell>
          <cell r="P110">
            <v>0.60540452932992439</v>
          </cell>
          <cell r="Q110">
            <v>0.5603149082620642</v>
          </cell>
        </row>
        <row r="111">
          <cell r="C111" t="str">
            <v>$MM</v>
          </cell>
          <cell r="D111" t="str">
            <v>Previsto</v>
          </cell>
          <cell r="E111">
            <v>2119186.3909</v>
          </cell>
          <cell r="F111">
            <v>122573.25041399999</v>
          </cell>
          <cell r="G111">
            <v>291034.21731400001</v>
          </cell>
          <cell r="H111">
            <v>511834.63353400002</v>
          </cell>
          <cell r="I111">
            <v>778954.55695999996</v>
          </cell>
          <cell r="J111">
            <v>865921.55695999996</v>
          </cell>
          <cell r="K111">
            <v>1004620.55696</v>
          </cell>
          <cell r="L111">
            <v>1163262.5852919999</v>
          </cell>
          <cell r="M111">
            <v>1250362.5852919999</v>
          </cell>
          <cell r="N111">
            <v>1346341.5852919999</v>
          </cell>
          <cell r="O111">
            <v>1524691.3909</v>
          </cell>
          <cell r="P111">
            <v>1934481.3909</v>
          </cell>
          <cell r="Q111">
            <v>2119186.3909</v>
          </cell>
        </row>
        <row r="112">
          <cell r="C112" t="str">
            <v>M $</v>
          </cell>
          <cell r="D112" t="str">
            <v>Real</v>
          </cell>
          <cell r="E112">
            <v>2194352</v>
          </cell>
          <cell r="F112">
            <v>513106</v>
          </cell>
          <cell r="G112">
            <v>603379</v>
          </cell>
          <cell r="H112">
            <v>654430</v>
          </cell>
          <cell r="I112">
            <v>731099</v>
          </cell>
          <cell r="J112">
            <v>965870</v>
          </cell>
          <cell r="K112">
            <v>1043714</v>
          </cell>
          <cell r="L112">
            <v>1269019</v>
          </cell>
          <cell r="M112">
            <v>1505548</v>
          </cell>
          <cell r="N112">
            <v>1761856</v>
          </cell>
          <cell r="O112">
            <v>2020865</v>
          </cell>
          <cell r="P112">
            <v>2104203</v>
          </cell>
          <cell r="Q112">
            <v>2194352</v>
          </cell>
        </row>
        <row r="113">
          <cell r="D113" t="str">
            <v>Cumplimiento</v>
          </cell>
          <cell r="E113">
            <v>1.0354690882419635</v>
          </cell>
          <cell r="F113">
            <v>4.1861172667523094</v>
          </cell>
          <cell r="G113">
            <v>2.0732235733951785</v>
          </cell>
          <cell r="H113">
            <v>1.2785965566289248</v>
          </cell>
          <cell r="I113">
            <v>0.93856437897126599</v>
          </cell>
          <cell r="J113">
            <v>1.115424361752686</v>
          </cell>
          <cell r="K113">
            <v>1.03891364034825</v>
          </cell>
          <cell r="L113">
            <v>1.0909136217782276</v>
          </cell>
          <cell r="M113">
            <v>1.2040891319923861</v>
          </cell>
          <cell r="N113">
            <v>1.3086248090731609</v>
          </cell>
          <cell r="O113">
            <v>1.3254255989516128</v>
          </cell>
          <cell r="P113">
            <v>1.0877349401748644</v>
          </cell>
          <cell r="Q113">
            <v>1.0354690882419635</v>
          </cell>
        </row>
        <row r="114">
          <cell r="B114" t="str">
            <v>CREDITOS DESEMBOLSADOS POR CESANTÍAS</v>
          </cell>
        </row>
        <row r="116">
          <cell r="B116" t="str">
            <v>CREDITOS DESEMBOLSADOS POR CESANTÍAS - VIGENCIA</v>
          </cell>
          <cell r="C116" t="str">
            <v>No.</v>
          </cell>
          <cell r="D116" t="str">
            <v>Previsto</v>
          </cell>
          <cell r="E116">
            <v>16131</v>
          </cell>
          <cell r="F116">
            <v>1280</v>
          </cell>
          <cell r="G116">
            <v>2289</v>
          </cell>
          <cell r="H116">
            <v>3491</v>
          </cell>
          <cell r="I116">
            <v>4607</v>
          </cell>
          <cell r="J116">
            <v>5885</v>
          </cell>
          <cell r="K116">
            <v>7128</v>
          </cell>
          <cell r="L116">
            <v>8336</v>
          </cell>
          <cell r="M116">
            <v>9698</v>
          </cell>
          <cell r="N116">
            <v>11050</v>
          </cell>
          <cell r="O116">
            <v>12623</v>
          </cell>
          <cell r="P116">
            <v>14488</v>
          </cell>
          <cell r="Q116">
            <v>16131</v>
          </cell>
        </row>
        <row r="117">
          <cell r="C117" t="str">
            <v>No.</v>
          </cell>
          <cell r="D117" t="str">
            <v>Real</v>
          </cell>
          <cell r="E117">
            <v>12860</v>
          </cell>
          <cell r="F117">
            <v>0</v>
          </cell>
          <cell r="G117">
            <v>1169</v>
          </cell>
          <cell r="H117">
            <v>2006</v>
          </cell>
          <cell r="I117">
            <v>3330</v>
          </cell>
          <cell r="J117">
            <v>4605</v>
          </cell>
          <cell r="K117">
            <v>5640</v>
          </cell>
          <cell r="L117">
            <v>7098</v>
          </cell>
          <cell r="M117">
            <v>8329</v>
          </cell>
          <cell r="N117">
            <v>9519</v>
          </cell>
          <cell r="O117">
            <v>10745</v>
          </cell>
          <cell r="P117">
            <v>11830</v>
          </cell>
          <cell r="Q117">
            <v>12860</v>
          </cell>
        </row>
        <row r="118">
          <cell r="D118" t="str">
            <v>Cumplimiento</v>
          </cell>
          <cell r="E118">
            <v>0.79722273882586325</v>
          </cell>
          <cell r="F118">
            <v>0</v>
          </cell>
          <cell r="G118">
            <v>0.5107033639143731</v>
          </cell>
          <cell r="H118">
            <v>0.57462045259238037</v>
          </cell>
          <cell r="I118">
            <v>0.72281311048404606</v>
          </cell>
          <cell r="J118">
            <v>0.78249787595581988</v>
          </cell>
          <cell r="K118">
            <v>0.7912457912457912</v>
          </cell>
          <cell r="L118">
            <v>0.85148752399232241</v>
          </cell>
          <cell r="M118">
            <v>0.85883687358218186</v>
          </cell>
          <cell r="N118">
            <v>0.86144796380090494</v>
          </cell>
          <cell r="O118">
            <v>0.85122395627030023</v>
          </cell>
          <cell r="P118">
            <v>0.81653782440640532</v>
          </cell>
          <cell r="Q118">
            <v>0.79722273882586325</v>
          </cell>
        </row>
        <row r="119">
          <cell r="C119" t="str">
            <v>M $</v>
          </cell>
          <cell r="D119" t="str">
            <v>Previsto</v>
          </cell>
          <cell r="E119">
            <v>727000</v>
          </cell>
          <cell r="F119">
            <v>55577</v>
          </cell>
          <cell r="G119">
            <v>96704</v>
          </cell>
          <cell r="H119">
            <v>147709</v>
          </cell>
          <cell r="I119">
            <v>195211</v>
          </cell>
          <cell r="J119">
            <v>249342</v>
          </cell>
          <cell r="K119">
            <v>305489</v>
          </cell>
          <cell r="L119">
            <v>360593</v>
          </cell>
          <cell r="M119">
            <v>422329</v>
          </cell>
          <cell r="N119">
            <v>479755</v>
          </cell>
          <cell r="O119">
            <v>554268</v>
          </cell>
          <cell r="P119">
            <v>644745</v>
          </cell>
          <cell r="Q119">
            <v>727000</v>
          </cell>
        </row>
        <row r="120">
          <cell r="C120" t="str">
            <v>M $</v>
          </cell>
          <cell r="D120" t="str">
            <v>Real</v>
          </cell>
          <cell r="E120">
            <v>772338.38630699995</v>
          </cell>
          <cell r="F120">
            <v>0</v>
          </cell>
          <cell r="G120">
            <v>63228</v>
          </cell>
          <cell r="H120">
            <v>110963</v>
          </cell>
          <cell r="I120">
            <v>184168</v>
          </cell>
          <cell r="J120">
            <v>262464.55179900001</v>
          </cell>
          <cell r="K120">
            <v>327659.00060999999</v>
          </cell>
          <cell r="L120">
            <v>412332.50060999999</v>
          </cell>
          <cell r="M120">
            <v>486125.38630700001</v>
          </cell>
          <cell r="N120">
            <v>561093.38630699995</v>
          </cell>
          <cell r="O120">
            <v>639477.38630699995</v>
          </cell>
          <cell r="P120">
            <v>708030.38630699995</v>
          </cell>
          <cell r="Q120">
            <v>772338.38630699995</v>
          </cell>
        </row>
        <row r="121">
          <cell r="D121" t="str">
            <v>Cumplimiento</v>
          </cell>
          <cell r="E121">
            <v>1.0623636675474553</v>
          </cell>
          <cell r="F121">
            <v>0</v>
          </cell>
          <cell r="G121">
            <v>0.65383024487094643</v>
          </cell>
          <cell r="H121">
            <v>0.75122707485664386</v>
          </cell>
          <cell r="I121">
            <v>0.94343044193206327</v>
          </cell>
          <cell r="J121">
            <v>1.0526287260028395</v>
          </cell>
          <cell r="K121">
            <v>1.0725721731715381</v>
          </cell>
          <cell r="L121">
            <v>1.1434844841968645</v>
          </cell>
          <cell r="M121">
            <v>1.1510585025110756</v>
          </cell>
          <cell r="N121">
            <v>1.1695415082844367</v>
          </cell>
          <cell r="O121">
            <v>1.1537331873876897</v>
          </cell>
          <cell r="P121">
            <v>1.0981556837307771</v>
          </cell>
          <cell r="Q121">
            <v>1.0623636675474553</v>
          </cell>
        </row>
        <row r="122">
          <cell r="B122" t="str">
            <v>CREDITOS DESEMBOLSADOS POR CESANTÍAS-CUENTAS POR PAGAR</v>
          </cell>
          <cell r="C122" t="str">
            <v>No.</v>
          </cell>
          <cell r="D122" t="str">
            <v>Previsto</v>
          </cell>
          <cell r="E122">
            <v>1493</v>
          </cell>
          <cell r="F122">
            <v>400</v>
          </cell>
          <cell r="G122">
            <v>800</v>
          </cell>
          <cell r="H122">
            <v>1200</v>
          </cell>
          <cell r="I122">
            <v>1493</v>
          </cell>
          <cell r="J122">
            <v>1577</v>
          </cell>
          <cell r="K122">
            <v>0</v>
          </cell>
          <cell r="L122">
            <v>0</v>
          </cell>
          <cell r="M122">
            <v>0</v>
          </cell>
          <cell r="N122">
            <v>0</v>
          </cell>
          <cell r="O122">
            <v>0</v>
          </cell>
          <cell r="P122">
            <v>0</v>
          </cell>
          <cell r="Q122">
            <v>0</v>
          </cell>
        </row>
        <row r="123">
          <cell r="C123" t="str">
            <v>No.</v>
          </cell>
          <cell r="D123" t="str">
            <v>Real</v>
          </cell>
          <cell r="E123">
            <v>990</v>
          </cell>
          <cell r="F123">
            <v>782</v>
          </cell>
          <cell r="G123">
            <v>874</v>
          </cell>
          <cell r="H123">
            <v>913</v>
          </cell>
          <cell r="I123">
            <v>945</v>
          </cell>
          <cell r="J123">
            <v>976</v>
          </cell>
          <cell r="K123">
            <v>0</v>
          </cell>
          <cell r="L123">
            <v>0</v>
          </cell>
          <cell r="M123">
            <v>0</v>
          </cell>
          <cell r="N123">
            <v>0</v>
          </cell>
          <cell r="O123">
            <v>0</v>
          </cell>
          <cell r="P123">
            <v>0</v>
          </cell>
          <cell r="Q123">
            <v>0</v>
          </cell>
        </row>
        <row r="124">
          <cell r="D124" t="str">
            <v>Cumplimiento</v>
          </cell>
          <cell r="E124">
            <v>0.66309444072337576</v>
          </cell>
          <cell r="F124">
            <v>1.9550000000000001</v>
          </cell>
          <cell r="G124">
            <v>1.0925</v>
          </cell>
          <cell r="H124">
            <v>0.76083333333333336</v>
          </cell>
          <cell r="I124">
            <v>0.63295378432685867</v>
          </cell>
          <cell r="J124">
            <v>0.61889663918833226</v>
          </cell>
          <cell r="K124" t="e">
            <v>#DIV/0!</v>
          </cell>
          <cell r="L124" t="e">
            <v>#DIV/0!</v>
          </cell>
          <cell r="M124" t="e">
            <v>#DIV/0!</v>
          </cell>
          <cell r="N124" t="e">
            <v>#DIV/0!</v>
          </cell>
          <cell r="O124" t="e">
            <v>#DIV/0!</v>
          </cell>
          <cell r="P124" t="e">
            <v>#DIV/0!</v>
          </cell>
          <cell r="Q124" t="e">
            <v>#DIV/0!</v>
          </cell>
        </row>
        <row r="125">
          <cell r="C125" t="str">
            <v>M $</v>
          </cell>
          <cell r="D125" t="str">
            <v>Previsto</v>
          </cell>
          <cell r="E125">
            <v>67200</v>
          </cell>
          <cell r="F125">
            <v>18000</v>
          </cell>
          <cell r="G125">
            <v>36000</v>
          </cell>
          <cell r="H125">
            <v>54000</v>
          </cell>
          <cell r="I125">
            <v>67200</v>
          </cell>
          <cell r="J125">
            <v>0</v>
          </cell>
          <cell r="K125">
            <v>0</v>
          </cell>
          <cell r="L125">
            <v>0</v>
          </cell>
          <cell r="M125">
            <v>0</v>
          </cell>
          <cell r="N125">
            <v>0</v>
          </cell>
          <cell r="O125">
            <v>0</v>
          </cell>
          <cell r="P125">
            <v>0</v>
          </cell>
          <cell r="Q125">
            <v>0</v>
          </cell>
        </row>
        <row r="126">
          <cell r="C126" t="str">
            <v>M $</v>
          </cell>
          <cell r="D126" t="str">
            <v>Real</v>
          </cell>
          <cell r="E126">
            <v>57626.869802000001</v>
          </cell>
          <cell r="F126">
            <v>46127</v>
          </cell>
          <cell r="G126">
            <v>51129</v>
          </cell>
          <cell r="H126">
            <v>53050.213957</v>
          </cell>
          <cell r="I126">
            <v>54840.213957</v>
          </cell>
          <cell r="J126">
            <v>56708.492219</v>
          </cell>
          <cell r="K126">
            <v>0</v>
          </cell>
          <cell r="L126">
            <v>0</v>
          </cell>
          <cell r="M126">
            <v>0</v>
          </cell>
          <cell r="N126">
            <v>0</v>
          </cell>
          <cell r="O126">
            <v>0</v>
          </cell>
          <cell r="P126">
            <v>0</v>
          </cell>
          <cell r="Q126">
            <v>0</v>
          </cell>
        </row>
        <row r="127">
          <cell r="D127" t="str">
            <v>Cumplimiento</v>
          </cell>
          <cell r="E127">
            <v>0.8575427053869048</v>
          </cell>
          <cell r="F127">
            <v>2.562611111111111</v>
          </cell>
          <cell r="G127">
            <v>1.42025</v>
          </cell>
          <cell r="H127">
            <v>0.98241136957407404</v>
          </cell>
          <cell r="I127">
            <v>0.81607461245535717</v>
          </cell>
          <cell r="J127" t="e">
            <v>#DIV/0!</v>
          </cell>
          <cell r="K127" t="e">
            <v>#DIV/0!</v>
          </cell>
          <cell r="L127" t="e">
            <v>#DIV/0!</v>
          </cell>
          <cell r="M127" t="e">
            <v>#DIV/0!</v>
          </cell>
          <cell r="N127" t="e">
            <v>#DIV/0!</v>
          </cell>
          <cell r="O127" t="e">
            <v>#DIV/0!</v>
          </cell>
          <cell r="P127" t="e">
            <v>#DIV/0!</v>
          </cell>
          <cell r="Q127" t="e">
            <v>#DIV/0!</v>
          </cell>
        </row>
        <row r="128">
          <cell r="B128" t="str">
            <v xml:space="preserve"> TOTAL CREDITOS DESEMBOLSADOS POR CESANTÍAS </v>
          </cell>
          <cell r="C128" t="str">
            <v>No.</v>
          </cell>
          <cell r="D128" t="str">
            <v>Previsto</v>
          </cell>
          <cell r="E128">
            <v>17624</v>
          </cell>
          <cell r="F128">
            <v>1680</v>
          </cell>
          <cell r="G128">
            <v>3089</v>
          </cell>
          <cell r="H128">
            <v>4691</v>
          </cell>
          <cell r="I128">
            <v>6100</v>
          </cell>
          <cell r="J128">
            <v>7462</v>
          </cell>
          <cell r="K128">
            <v>7128</v>
          </cell>
          <cell r="L128">
            <v>8336</v>
          </cell>
          <cell r="M128">
            <v>9698</v>
          </cell>
          <cell r="N128">
            <v>11050</v>
          </cell>
          <cell r="O128">
            <v>12623</v>
          </cell>
          <cell r="P128">
            <v>14488</v>
          </cell>
          <cell r="Q128">
            <v>16131</v>
          </cell>
        </row>
        <row r="129">
          <cell r="C129" t="str">
            <v>No.</v>
          </cell>
          <cell r="D129" t="str">
            <v>Real</v>
          </cell>
          <cell r="E129">
            <v>13850</v>
          </cell>
          <cell r="F129">
            <v>782</v>
          </cell>
          <cell r="G129">
            <v>2043</v>
          </cell>
          <cell r="H129">
            <v>2919</v>
          </cell>
          <cell r="I129">
            <v>4275</v>
          </cell>
          <cell r="J129">
            <v>5581</v>
          </cell>
          <cell r="K129">
            <v>6621</v>
          </cell>
          <cell r="L129">
            <v>8081</v>
          </cell>
          <cell r="M129">
            <v>9318</v>
          </cell>
          <cell r="N129">
            <v>10509</v>
          </cell>
          <cell r="O129">
            <v>11735</v>
          </cell>
          <cell r="P129">
            <v>12820</v>
          </cell>
          <cell r="Q129">
            <v>13850</v>
          </cell>
        </row>
        <row r="130">
          <cell r="D130" t="str">
            <v>Cumplimiento</v>
          </cell>
          <cell r="E130">
            <v>0.78586019064911483</v>
          </cell>
          <cell r="F130">
            <v>0.46547619047619049</v>
          </cell>
          <cell r="G130">
            <v>0.66137908708319848</v>
          </cell>
          <cell r="H130">
            <v>0.62225538264762315</v>
          </cell>
          <cell r="I130">
            <v>0.70081967213114749</v>
          </cell>
          <cell r="J130">
            <v>0.74792280889841867</v>
          </cell>
          <cell r="K130">
            <v>0.92887205387205385</v>
          </cell>
          <cell r="L130">
            <v>0.96940978886756235</v>
          </cell>
          <cell r="M130">
            <v>0.96081666322953185</v>
          </cell>
          <cell r="N130">
            <v>0.95104072398190043</v>
          </cell>
          <cell r="O130">
            <v>0.92965222213419951</v>
          </cell>
          <cell r="P130">
            <v>0.88487023743787963</v>
          </cell>
          <cell r="Q130">
            <v>0.85859525137933168</v>
          </cell>
        </row>
        <row r="131">
          <cell r="C131" t="str">
            <v>M $</v>
          </cell>
          <cell r="D131" t="str">
            <v>Previsto</v>
          </cell>
          <cell r="E131">
            <v>794200</v>
          </cell>
          <cell r="F131">
            <v>73577</v>
          </cell>
          <cell r="G131">
            <v>132704</v>
          </cell>
          <cell r="H131">
            <v>201709</v>
          </cell>
          <cell r="I131">
            <v>262411</v>
          </cell>
          <cell r="J131">
            <v>249342</v>
          </cell>
          <cell r="K131">
            <v>305489</v>
          </cell>
          <cell r="L131">
            <v>360593</v>
          </cell>
          <cell r="M131">
            <v>422329</v>
          </cell>
          <cell r="N131">
            <v>479755</v>
          </cell>
          <cell r="O131">
            <v>554268</v>
          </cell>
          <cell r="P131">
            <v>644745</v>
          </cell>
          <cell r="Q131">
            <v>727000</v>
          </cell>
        </row>
        <row r="132">
          <cell r="C132" t="str">
            <v>M $</v>
          </cell>
          <cell r="D132" t="str">
            <v>Real</v>
          </cell>
          <cell r="E132">
            <v>829965.25610899995</v>
          </cell>
          <cell r="F132">
            <v>46127</v>
          </cell>
          <cell r="G132">
            <v>114357</v>
          </cell>
          <cell r="H132">
            <v>164013.213957</v>
          </cell>
          <cell r="I132">
            <v>239008.213957</v>
          </cell>
          <cell r="J132">
            <v>319173.04401800002</v>
          </cell>
          <cell r="K132">
            <v>384672.492829</v>
          </cell>
          <cell r="L132">
            <v>469471.48788099998</v>
          </cell>
          <cell r="M132">
            <v>543572.25610899995</v>
          </cell>
          <cell r="N132">
            <v>618720.25610899995</v>
          </cell>
          <cell r="O132">
            <v>697104.25610899995</v>
          </cell>
          <cell r="P132">
            <v>765657.25610899995</v>
          </cell>
          <cell r="Q132">
            <v>829965.25610899995</v>
          </cell>
        </row>
        <row r="133">
          <cell r="D133" t="str">
            <v>Cumplimiento</v>
          </cell>
          <cell r="E133">
            <v>1.0450330598199444</v>
          </cell>
          <cell r="F133">
            <v>0.62692145643339625</v>
          </cell>
          <cell r="G133">
            <v>0.86174493609838443</v>
          </cell>
          <cell r="H133">
            <v>0.81311797667431795</v>
          </cell>
          <cell r="I133">
            <v>0.91081629183608914</v>
          </cell>
          <cell r="J133">
            <v>1.2800612974067747</v>
          </cell>
          <cell r="K133">
            <v>1.2592024355345037</v>
          </cell>
          <cell r="L133">
            <v>1.301942877096893</v>
          </cell>
          <cell r="M133">
            <v>1.2870824786102777</v>
          </cell>
          <cell r="N133">
            <v>1.28965879690467</v>
          </cell>
          <cell r="O133">
            <v>1.2577025123387964</v>
          </cell>
          <cell r="P133">
            <v>1.1875350039302359</v>
          </cell>
          <cell r="Q133">
            <v>1.1416303385268225</v>
          </cell>
        </row>
        <row r="134">
          <cell r="B134" t="str">
            <v>CREDITOS DESEMBOLSADOS POR AHORRO VOLUNTARIO</v>
          </cell>
        </row>
        <row r="135">
          <cell r="B135" t="str">
            <v>CREDITOS DESEMBOLSADOS POR AHORRO VOLUNTARIO</v>
          </cell>
        </row>
        <row r="136">
          <cell r="B136" t="str">
            <v>CREDITOS DESEMBOLSADOS  AHORRO VOLUNTARIO - VIGENCIA</v>
          </cell>
          <cell r="C136" t="str">
            <v>No.</v>
          </cell>
          <cell r="D136" t="str">
            <v>Previsto</v>
          </cell>
          <cell r="E136">
            <v>16171</v>
          </cell>
          <cell r="F136">
            <v>994</v>
          </cell>
          <cell r="G136">
            <v>2487</v>
          </cell>
          <cell r="H136">
            <v>3816</v>
          </cell>
          <cell r="I136">
            <v>5029</v>
          </cell>
          <cell r="J136">
            <v>6420</v>
          </cell>
          <cell r="K136">
            <v>7847</v>
          </cell>
          <cell r="L136">
            <v>9374</v>
          </cell>
          <cell r="M136">
            <v>10878</v>
          </cell>
          <cell r="N136">
            <v>12007</v>
          </cell>
          <cell r="O136">
            <v>13489</v>
          </cell>
          <cell r="P136">
            <v>14944</v>
          </cell>
          <cell r="Q136">
            <v>16171</v>
          </cell>
        </row>
        <row r="137">
          <cell r="D137" t="str">
            <v>Real</v>
          </cell>
          <cell r="E137">
            <v>7280</v>
          </cell>
          <cell r="F137">
            <v>98</v>
          </cell>
          <cell r="G137">
            <v>737</v>
          </cell>
          <cell r="H137">
            <v>1299</v>
          </cell>
          <cell r="I137">
            <v>2200</v>
          </cell>
          <cell r="J137">
            <v>2962</v>
          </cell>
          <cell r="K137">
            <v>3583</v>
          </cell>
          <cell r="L137">
            <v>4301</v>
          </cell>
          <cell r="M137">
            <v>4958</v>
          </cell>
          <cell r="N137">
            <v>5590</v>
          </cell>
          <cell r="O137">
            <v>6197</v>
          </cell>
          <cell r="P137">
            <v>6760</v>
          </cell>
          <cell r="Q137">
            <v>7280</v>
          </cell>
        </row>
        <row r="138">
          <cell r="D138" t="str">
            <v>Cumplimiento</v>
          </cell>
          <cell r="E138">
            <v>0.45018860923876075</v>
          </cell>
          <cell r="F138">
            <v>9.8591549295774641E-2</v>
          </cell>
          <cell r="G138">
            <v>0.29634097305991153</v>
          </cell>
          <cell r="H138">
            <v>0.34040880503144655</v>
          </cell>
          <cell r="I138">
            <v>0.43746271624577449</v>
          </cell>
          <cell r="J138">
            <v>0.46137071651090344</v>
          </cell>
          <cell r="K138">
            <v>0.45660762074678218</v>
          </cell>
          <cell r="L138">
            <v>0.45882227437593343</v>
          </cell>
          <cell r="M138">
            <v>0.45578231292517007</v>
          </cell>
          <cell r="N138">
            <v>0.46556175564254187</v>
          </cell>
          <cell r="O138">
            <v>0.45941137222922379</v>
          </cell>
          <cell r="P138">
            <v>0.45235546038543895</v>
          </cell>
          <cell r="Q138">
            <v>0.45018860923876075</v>
          </cell>
        </row>
        <row r="139">
          <cell r="C139" t="str">
            <v xml:space="preserve"> M $</v>
          </cell>
          <cell r="D139" t="str">
            <v>Previsto</v>
          </cell>
          <cell r="E139">
            <v>573000</v>
          </cell>
          <cell r="F139">
            <v>37183</v>
          </cell>
          <cell r="G139">
            <v>92342</v>
          </cell>
          <cell r="H139">
            <v>142595</v>
          </cell>
          <cell r="I139">
            <v>187843</v>
          </cell>
          <cell r="J139">
            <v>238743</v>
          </cell>
          <cell r="K139">
            <v>289714</v>
          </cell>
          <cell r="L139">
            <v>341954</v>
          </cell>
          <cell r="M139">
            <v>393278</v>
          </cell>
          <cell r="N139">
            <v>433822</v>
          </cell>
          <cell r="O139">
            <v>470627</v>
          </cell>
          <cell r="P139">
            <v>525887</v>
          </cell>
          <cell r="Q139">
            <v>573000</v>
          </cell>
        </row>
        <row r="140">
          <cell r="C140" t="str">
            <v>M $</v>
          </cell>
          <cell r="D140" t="str">
            <v>Real</v>
          </cell>
          <cell r="E140">
            <v>305993.91853200004</v>
          </cell>
          <cell r="F140">
            <v>3860</v>
          </cell>
          <cell r="G140">
            <v>29642</v>
          </cell>
          <cell r="H140">
            <v>50630</v>
          </cell>
          <cell r="I140">
            <v>84455</v>
          </cell>
          <cell r="J140">
            <v>117460</v>
          </cell>
          <cell r="K140">
            <v>143933.91853200001</v>
          </cell>
          <cell r="L140">
            <v>175363.91853200001</v>
          </cell>
          <cell r="M140">
            <v>202788.91853200001</v>
          </cell>
          <cell r="N140">
            <v>229534.91853200001</v>
          </cell>
          <cell r="O140">
            <v>255773.91853200001</v>
          </cell>
          <cell r="P140">
            <v>282002.91853200004</v>
          </cell>
          <cell r="Q140">
            <v>305993.91853200004</v>
          </cell>
        </row>
        <row r="141">
          <cell r="D141" t="str">
            <v>Cumplimiento</v>
          </cell>
          <cell r="E141">
            <v>0.53402080023036658</v>
          </cell>
          <cell r="F141">
            <v>0.10381088131673076</v>
          </cell>
          <cell r="G141">
            <v>0.32100236078923999</v>
          </cell>
          <cell r="H141">
            <v>0.35506153792208706</v>
          </cell>
          <cell r="I141">
            <v>0.44960419073375107</v>
          </cell>
          <cell r="J141">
            <v>0.491993482531425</v>
          </cell>
          <cell r="K141">
            <v>0.49681381822072807</v>
          </cell>
          <cell r="L141">
            <v>0.51282897270393102</v>
          </cell>
          <cell r="M141">
            <v>0.51563758596209297</v>
          </cell>
          <cell r="N141">
            <v>0.52909930462724342</v>
          </cell>
          <cell r="O141">
            <v>0.54347480814317928</v>
          </cell>
          <cell r="P141">
            <v>0.53624242191193172</v>
          </cell>
          <cell r="Q141">
            <v>0.53402080023036658</v>
          </cell>
        </row>
        <row r="142">
          <cell r="B142" t="str">
            <v>CREDITOS DESEMBOLSADOS AHORRO VOLUNTARIO - CUENTA POR PAGAR</v>
          </cell>
          <cell r="C142" t="str">
            <v>No.</v>
          </cell>
          <cell r="D142" t="str">
            <v>Previsto</v>
          </cell>
          <cell r="E142">
            <v>2111</v>
          </cell>
          <cell r="F142">
            <v>621</v>
          </cell>
          <cell r="G142">
            <v>1242</v>
          </cell>
          <cell r="H142">
            <v>1863</v>
          </cell>
          <cell r="I142">
            <v>2111</v>
          </cell>
          <cell r="J142">
            <v>2111</v>
          </cell>
          <cell r="K142">
            <v>2111</v>
          </cell>
          <cell r="L142">
            <v>2111</v>
          </cell>
          <cell r="M142">
            <v>2111</v>
          </cell>
          <cell r="N142">
            <v>2111</v>
          </cell>
          <cell r="O142">
            <v>2111</v>
          </cell>
          <cell r="P142">
            <v>2111</v>
          </cell>
          <cell r="Q142">
            <v>2111</v>
          </cell>
        </row>
        <row r="143">
          <cell r="D143" t="str">
            <v>Real</v>
          </cell>
          <cell r="E143">
            <v>462</v>
          </cell>
          <cell r="F143">
            <v>462</v>
          </cell>
          <cell r="G143">
            <v>0</v>
          </cell>
          <cell r="H143">
            <v>0</v>
          </cell>
          <cell r="I143">
            <v>0</v>
          </cell>
          <cell r="J143">
            <v>0</v>
          </cell>
          <cell r="K143">
            <v>0</v>
          </cell>
          <cell r="L143">
            <v>0</v>
          </cell>
          <cell r="M143">
            <v>0</v>
          </cell>
          <cell r="N143">
            <v>0</v>
          </cell>
          <cell r="O143">
            <v>0</v>
          </cell>
          <cell r="P143">
            <v>0</v>
          </cell>
          <cell r="Q143">
            <v>0</v>
          </cell>
        </row>
        <row r="144">
          <cell r="D144" t="str">
            <v>Cumplimiento</v>
          </cell>
          <cell r="E144">
            <v>0.21885362387494078</v>
          </cell>
          <cell r="F144">
            <v>0.7439613526570048</v>
          </cell>
          <cell r="G144">
            <v>0</v>
          </cell>
          <cell r="H144">
            <v>0</v>
          </cell>
          <cell r="I144">
            <v>0</v>
          </cell>
          <cell r="J144">
            <v>0</v>
          </cell>
          <cell r="K144">
            <v>0</v>
          </cell>
          <cell r="L144">
            <v>0</v>
          </cell>
          <cell r="M144">
            <v>0</v>
          </cell>
          <cell r="N144">
            <v>0</v>
          </cell>
          <cell r="O144">
            <v>0</v>
          </cell>
          <cell r="P144">
            <v>0</v>
          </cell>
          <cell r="Q144">
            <v>0</v>
          </cell>
        </row>
        <row r="145">
          <cell r="C145" t="str">
            <v xml:space="preserve"> M $</v>
          </cell>
          <cell r="D145" t="str">
            <v>Previsto</v>
          </cell>
          <cell r="E145">
            <v>52800.000000000007</v>
          </cell>
          <cell r="F145">
            <v>22000.000000000004</v>
          </cell>
          <cell r="G145">
            <v>44000.000000000007</v>
          </cell>
          <cell r="H145">
            <v>52800.000000000007</v>
          </cell>
          <cell r="I145">
            <v>52800.000000000007</v>
          </cell>
          <cell r="J145">
            <v>52800.000000000007</v>
          </cell>
          <cell r="K145">
            <v>52800.000000000007</v>
          </cell>
          <cell r="L145">
            <v>52800.000000000007</v>
          </cell>
          <cell r="M145">
            <v>52800.000000000007</v>
          </cell>
          <cell r="N145">
            <v>52800.000000000007</v>
          </cell>
          <cell r="O145">
            <v>52800.000000000007</v>
          </cell>
          <cell r="P145">
            <v>52800.000000000007</v>
          </cell>
          <cell r="Q145">
            <v>52800.000000000007</v>
          </cell>
        </row>
        <row r="146">
          <cell r="C146" t="str">
            <v>M $</v>
          </cell>
          <cell r="D146" t="str">
            <v>Real</v>
          </cell>
          <cell r="E146">
            <v>18147</v>
          </cell>
          <cell r="F146">
            <v>18147</v>
          </cell>
          <cell r="G146">
            <v>0</v>
          </cell>
          <cell r="H146">
            <v>0</v>
          </cell>
          <cell r="I146">
            <v>0</v>
          </cell>
          <cell r="J146">
            <v>0</v>
          </cell>
          <cell r="K146">
            <v>0</v>
          </cell>
          <cell r="L146">
            <v>0</v>
          </cell>
          <cell r="M146">
            <v>0</v>
          </cell>
          <cell r="N146">
            <v>0</v>
          </cell>
          <cell r="O146">
            <v>0</v>
          </cell>
          <cell r="P146">
            <v>0</v>
          </cell>
          <cell r="Q146">
            <v>0</v>
          </cell>
        </row>
        <row r="147">
          <cell r="D147" t="str">
            <v>Cumplimiento</v>
          </cell>
          <cell r="E147">
            <v>0.34369318181818176</v>
          </cell>
          <cell r="F147">
            <v>0.82486363636363624</v>
          </cell>
          <cell r="G147">
            <v>0</v>
          </cell>
          <cell r="H147">
            <v>0</v>
          </cell>
          <cell r="I147">
            <v>0</v>
          </cell>
          <cell r="J147">
            <v>0</v>
          </cell>
          <cell r="K147">
            <v>0</v>
          </cell>
          <cell r="L147">
            <v>0</v>
          </cell>
          <cell r="M147">
            <v>0</v>
          </cell>
          <cell r="N147">
            <v>0</v>
          </cell>
          <cell r="O147">
            <v>0</v>
          </cell>
          <cell r="P147">
            <v>0</v>
          </cell>
          <cell r="Q147">
            <v>0</v>
          </cell>
        </row>
        <row r="148">
          <cell r="B148" t="str">
            <v xml:space="preserve"> TOTALCREDITOS  DESEMBOLSADOS  POR AHORRO VOLUNTARIO</v>
          </cell>
          <cell r="C148" t="str">
            <v>No.</v>
          </cell>
          <cell r="D148" t="str">
            <v>Previsto</v>
          </cell>
          <cell r="E148">
            <v>18282</v>
          </cell>
          <cell r="F148">
            <v>1615</v>
          </cell>
          <cell r="G148">
            <v>3729</v>
          </cell>
          <cell r="H148">
            <v>5679</v>
          </cell>
          <cell r="I148">
            <v>7140</v>
          </cell>
          <cell r="J148">
            <v>8531</v>
          </cell>
          <cell r="K148">
            <v>9958</v>
          </cell>
          <cell r="L148">
            <v>11485</v>
          </cell>
          <cell r="M148">
            <v>12989</v>
          </cell>
          <cell r="N148">
            <v>14118</v>
          </cell>
          <cell r="O148">
            <v>15600</v>
          </cell>
          <cell r="P148">
            <v>17055</v>
          </cell>
          <cell r="Q148">
            <v>18282</v>
          </cell>
        </row>
        <row r="149">
          <cell r="D149" t="str">
            <v>Real</v>
          </cell>
          <cell r="E149">
            <v>7742</v>
          </cell>
          <cell r="F149">
            <v>560</v>
          </cell>
          <cell r="G149">
            <v>1199</v>
          </cell>
          <cell r="H149">
            <v>1761</v>
          </cell>
          <cell r="I149">
            <v>2662</v>
          </cell>
          <cell r="J149">
            <v>3424</v>
          </cell>
          <cell r="K149">
            <v>4045</v>
          </cell>
          <cell r="L149">
            <v>4763</v>
          </cell>
          <cell r="M149">
            <v>5420</v>
          </cell>
          <cell r="N149">
            <v>6052</v>
          </cell>
          <cell r="O149">
            <v>6659</v>
          </cell>
          <cell r="P149">
            <v>7222</v>
          </cell>
          <cell r="Q149">
            <v>7742</v>
          </cell>
        </row>
        <row r="150">
          <cell r="D150" t="str">
            <v>Cumplimiento</v>
          </cell>
          <cell r="E150">
            <v>0.42347664369325017</v>
          </cell>
          <cell r="F150">
            <v>0.34674922600619196</v>
          </cell>
          <cell r="G150">
            <v>0.32153392330383479</v>
          </cell>
          <cell r="H150">
            <v>0.31008980454305335</v>
          </cell>
          <cell r="I150">
            <v>0.37282913165266107</v>
          </cell>
          <cell r="J150">
            <v>0.40135974680576719</v>
          </cell>
          <cell r="K150">
            <v>0.40620606547499499</v>
          </cell>
          <cell r="L150">
            <v>0.41471484545058773</v>
          </cell>
          <cell r="M150">
            <v>0.41727615674801755</v>
          </cell>
          <cell r="N150">
            <v>0.42867261651792038</v>
          </cell>
          <cell r="O150">
            <v>0.42685897435897435</v>
          </cell>
          <cell r="P150">
            <v>0.42345353268836117</v>
          </cell>
          <cell r="Q150">
            <v>0.42347664369325017</v>
          </cell>
        </row>
        <row r="151">
          <cell r="C151" t="str">
            <v xml:space="preserve"> M $</v>
          </cell>
          <cell r="D151" t="str">
            <v>Previsto</v>
          </cell>
          <cell r="E151">
            <v>625800</v>
          </cell>
          <cell r="F151">
            <v>59183</v>
          </cell>
          <cell r="G151">
            <v>136342</v>
          </cell>
          <cell r="H151">
            <v>195395</v>
          </cell>
          <cell r="I151">
            <v>240643</v>
          </cell>
          <cell r="J151">
            <v>291543</v>
          </cell>
          <cell r="K151">
            <v>342514</v>
          </cell>
          <cell r="L151">
            <v>394754</v>
          </cell>
          <cell r="M151">
            <v>446078</v>
          </cell>
          <cell r="N151">
            <v>486622</v>
          </cell>
          <cell r="O151">
            <v>523427</v>
          </cell>
          <cell r="P151">
            <v>578687</v>
          </cell>
          <cell r="Q151">
            <v>625800</v>
          </cell>
        </row>
        <row r="152">
          <cell r="C152" t="str">
            <v>M $</v>
          </cell>
          <cell r="D152" t="str">
            <v>Real</v>
          </cell>
          <cell r="E152">
            <v>324140.91853200004</v>
          </cell>
          <cell r="F152">
            <v>22007</v>
          </cell>
          <cell r="G152">
            <v>47789</v>
          </cell>
          <cell r="H152">
            <v>68777</v>
          </cell>
          <cell r="I152">
            <v>102602</v>
          </cell>
          <cell r="J152">
            <v>135607</v>
          </cell>
          <cell r="K152">
            <v>162080.91853200001</v>
          </cell>
          <cell r="L152">
            <v>193510.91853200001</v>
          </cell>
          <cell r="M152">
            <v>220935.91853200001</v>
          </cell>
          <cell r="N152">
            <v>247681.91853200001</v>
          </cell>
          <cell r="O152">
            <v>273920.91853200004</v>
          </cell>
          <cell r="P152">
            <v>300149.91853200004</v>
          </cell>
          <cell r="Q152">
            <v>324140.91853200004</v>
          </cell>
        </row>
        <row r="153">
          <cell r="D153" t="str">
            <v>Cumplimiento</v>
          </cell>
          <cell r="E153">
            <v>0.51796247767976999</v>
          </cell>
          <cell r="F153">
            <v>0.3718466451514793</v>
          </cell>
          <cell r="G153">
            <v>0.35050828064719602</v>
          </cell>
          <cell r="H153">
            <v>0.35198955961002071</v>
          </cell>
          <cell r="I153">
            <v>0.42636602768416287</v>
          </cell>
          <cell r="J153">
            <v>0.46513550316762881</v>
          </cell>
          <cell r="K153">
            <v>0.47320961634268965</v>
          </cell>
          <cell r="L153">
            <v>0.49020635264493839</v>
          </cell>
          <cell r="M153">
            <v>0.49528539522684378</v>
          </cell>
          <cell r="N153">
            <v>0.50898216383969486</v>
          </cell>
          <cell r="O153">
            <v>0.52332210323884709</v>
          </cell>
          <cell r="P153">
            <v>0.51867403023050462</v>
          </cell>
          <cell r="Q153">
            <v>0.51796247767976999</v>
          </cell>
        </row>
        <row r="154">
          <cell r="B154" t="str">
            <v xml:space="preserve"> TOTAL CREDITOS DESEMBOLSADOS </v>
          </cell>
        </row>
        <row r="156">
          <cell r="B156" t="str">
            <v xml:space="preserve">TOTAL DESEMBOLSADOS </v>
          </cell>
          <cell r="C156" t="str">
            <v>No.</v>
          </cell>
          <cell r="D156" t="str">
            <v>Previsto</v>
          </cell>
          <cell r="E156">
            <v>35906</v>
          </cell>
          <cell r="F156">
            <v>3295</v>
          </cell>
          <cell r="G156">
            <v>6818</v>
          </cell>
          <cell r="H156">
            <v>10370</v>
          </cell>
          <cell r="I156">
            <v>13240</v>
          </cell>
          <cell r="J156">
            <v>15993</v>
          </cell>
          <cell r="K156">
            <v>17086</v>
          </cell>
          <cell r="L156">
            <v>19821</v>
          </cell>
          <cell r="M156">
            <v>22687</v>
          </cell>
          <cell r="N156">
            <v>25168</v>
          </cell>
          <cell r="O156">
            <v>28223</v>
          </cell>
          <cell r="P156">
            <v>31543</v>
          </cell>
          <cell r="Q156">
            <v>34413</v>
          </cell>
        </row>
        <row r="157">
          <cell r="C157" t="str">
            <v>No.</v>
          </cell>
          <cell r="D157" t="str">
            <v>Real</v>
          </cell>
          <cell r="E157">
            <v>21592</v>
          </cell>
          <cell r="F157">
            <v>1342</v>
          </cell>
          <cell r="G157">
            <v>3242</v>
          </cell>
          <cell r="H157">
            <v>4680</v>
          </cell>
          <cell r="I157">
            <v>6937</v>
          </cell>
          <cell r="J157">
            <v>9005</v>
          </cell>
          <cell r="K157">
            <v>10666</v>
          </cell>
          <cell r="L157">
            <v>12844</v>
          </cell>
          <cell r="M157">
            <v>14738</v>
          </cell>
          <cell r="N157">
            <v>16561</v>
          </cell>
          <cell r="O157">
            <v>18394</v>
          </cell>
          <cell r="P157">
            <v>20042</v>
          </cell>
          <cell r="Q157">
            <v>21592</v>
          </cell>
        </row>
        <row r="158">
          <cell r="D158" t="str">
            <v>Cumplimiento</v>
          </cell>
          <cell r="E158">
            <v>0.60134796412855795</v>
          </cell>
          <cell r="F158">
            <v>0.4072837632776935</v>
          </cell>
          <cell r="G158">
            <v>0.47550601349369315</v>
          </cell>
          <cell r="H158">
            <v>0.45130183220829317</v>
          </cell>
          <cell r="I158">
            <v>0.52394259818731115</v>
          </cell>
          <cell r="J158">
            <v>0.56305883824173075</v>
          </cell>
          <cell r="K158">
            <v>0.62425377502048462</v>
          </cell>
          <cell r="L158">
            <v>0.64799959638766969</v>
          </cell>
          <cell r="M158">
            <v>0.64962313219024115</v>
          </cell>
          <cell r="N158">
            <v>0.65801811824539103</v>
          </cell>
          <cell r="O158">
            <v>0.6517379442298834</v>
          </cell>
          <cell r="P158">
            <v>0.6353866150968519</v>
          </cell>
          <cell r="Q158">
            <v>0.62743730566936917</v>
          </cell>
        </row>
        <row r="159">
          <cell r="C159" t="str">
            <v>M $</v>
          </cell>
          <cell r="D159" t="str">
            <v>Previsto</v>
          </cell>
          <cell r="E159">
            <v>1420000</v>
          </cell>
          <cell r="F159">
            <v>132760</v>
          </cell>
          <cell r="G159">
            <v>269046</v>
          </cell>
          <cell r="H159">
            <v>397104</v>
          </cell>
          <cell r="I159">
            <v>503054</v>
          </cell>
          <cell r="J159">
            <v>540885</v>
          </cell>
          <cell r="K159">
            <v>648003</v>
          </cell>
          <cell r="L159">
            <v>755347</v>
          </cell>
          <cell r="M159">
            <v>868407</v>
          </cell>
          <cell r="N159">
            <v>966377</v>
          </cell>
          <cell r="O159">
            <v>1077695</v>
          </cell>
          <cell r="P159">
            <v>1223432</v>
          </cell>
          <cell r="Q159">
            <v>1352800</v>
          </cell>
        </row>
        <row r="160">
          <cell r="C160" t="str">
            <v>M $</v>
          </cell>
          <cell r="D160" t="str">
            <v>Real</v>
          </cell>
          <cell r="E160">
            <v>1154106.1746410001</v>
          </cell>
          <cell r="F160">
            <v>68134</v>
          </cell>
          <cell r="G160">
            <v>162146</v>
          </cell>
          <cell r="H160">
            <v>232790.213957</v>
          </cell>
          <cell r="I160">
            <v>341610.213957</v>
          </cell>
          <cell r="J160">
            <v>454780.04401800002</v>
          </cell>
          <cell r="K160">
            <v>546753.41136100003</v>
          </cell>
          <cell r="L160">
            <v>662982.40641300008</v>
          </cell>
          <cell r="M160">
            <v>764508.17464100011</v>
          </cell>
          <cell r="N160">
            <v>866402.17464100011</v>
          </cell>
          <cell r="O160">
            <v>971025.17464100011</v>
          </cell>
          <cell r="P160">
            <v>1065807.1746410001</v>
          </cell>
          <cell r="Q160">
            <v>1154106.1746410001</v>
          </cell>
        </row>
        <row r="161">
          <cell r="D161" t="str">
            <v>Cumplimiento</v>
          </cell>
          <cell r="E161">
            <v>0.81275082721197189</v>
          </cell>
          <cell r="F161">
            <v>0.51321181078638145</v>
          </cell>
          <cell r="G161">
            <v>0.60267017536034728</v>
          </cell>
          <cell r="H161">
            <v>0.58621976599832792</v>
          </cell>
          <cell r="I161">
            <v>0.67907265215463941</v>
          </cell>
          <cell r="J161">
            <v>0.8408072769960343</v>
          </cell>
          <cell r="K161">
            <v>0.84375135818969982</v>
          </cell>
          <cell r="L161">
            <v>0.87771899062682457</v>
          </cell>
          <cell r="M161">
            <v>0.88035699233308817</v>
          </cell>
          <cell r="N161">
            <v>0.89654676657350096</v>
          </cell>
          <cell r="O161">
            <v>0.9010203950477641</v>
          </cell>
          <cell r="P161">
            <v>0.87116176022942027</v>
          </cell>
          <cell r="Q161">
            <v>0.853124020284595</v>
          </cell>
        </row>
        <row r="162">
          <cell r="B162" t="str">
            <v>CREDITOS DESEMBOLSADOS POR CREDITO CONSTRUCTOR</v>
          </cell>
          <cell r="F162">
            <v>8734910</v>
          </cell>
        </row>
        <row r="163">
          <cell r="B163" t="str">
            <v>CREDITOS DESEMBOLSADOS POR CREDITO CONSTRUCTOR</v>
          </cell>
        </row>
        <row r="164">
          <cell r="B164" t="str">
            <v>DESEMBOLSOS CREDITO CONSTRUCTOR</v>
          </cell>
          <cell r="C164" t="str">
            <v>No.</v>
          </cell>
          <cell r="D164" t="str">
            <v>Previsto</v>
          </cell>
          <cell r="E164">
            <v>50</v>
          </cell>
          <cell r="F164">
            <v>0</v>
          </cell>
          <cell r="G164">
            <v>0</v>
          </cell>
          <cell r="H164">
            <v>5</v>
          </cell>
          <cell r="I164">
            <v>10</v>
          </cell>
          <cell r="J164">
            <v>15</v>
          </cell>
          <cell r="K164">
            <v>20</v>
          </cell>
          <cell r="L164">
            <v>25</v>
          </cell>
          <cell r="M164">
            <v>30</v>
          </cell>
          <cell r="N164">
            <v>35</v>
          </cell>
          <cell r="O164">
            <v>40</v>
          </cell>
          <cell r="P164">
            <v>45</v>
          </cell>
          <cell r="Q164">
            <v>50</v>
          </cell>
        </row>
        <row r="165">
          <cell r="D165" t="str">
            <v>Real</v>
          </cell>
          <cell r="E165">
            <v>0</v>
          </cell>
          <cell r="F165">
            <v>0</v>
          </cell>
          <cell r="G165">
            <v>0</v>
          </cell>
          <cell r="H165">
            <v>0</v>
          </cell>
          <cell r="I165">
            <v>0</v>
          </cell>
          <cell r="J165">
            <v>0</v>
          </cell>
          <cell r="K165">
            <v>0</v>
          </cell>
          <cell r="L165">
            <v>0</v>
          </cell>
          <cell r="M165">
            <v>0</v>
          </cell>
          <cell r="N165">
            <v>0</v>
          </cell>
          <cell r="O165">
            <v>0</v>
          </cell>
          <cell r="P165">
            <v>0</v>
          </cell>
          <cell r="Q165">
            <v>0</v>
          </cell>
        </row>
        <row r="166">
          <cell r="D166" t="str">
            <v>Cumplimiento</v>
          </cell>
          <cell r="E166">
            <v>0</v>
          </cell>
          <cell r="F166" t="e">
            <v>#DIV/0!</v>
          </cell>
          <cell r="G166" t="e">
            <v>#DIV/0!</v>
          </cell>
          <cell r="H166">
            <v>0</v>
          </cell>
          <cell r="I166">
            <v>0</v>
          </cell>
          <cell r="J166">
            <v>0</v>
          </cell>
          <cell r="K166">
            <v>0</v>
          </cell>
          <cell r="L166">
            <v>0</v>
          </cell>
          <cell r="M166">
            <v>0</v>
          </cell>
          <cell r="N166">
            <v>0</v>
          </cell>
          <cell r="O166">
            <v>0</v>
          </cell>
          <cell r="P166">
            <v>0</v>
          </cell>
          <cell r="Q166">
            <v>0</v>
          </cell>
        </row>
        <row r="167">
          <cell r="C167" t="str">
            <v xml:space="preserve"> M $</v>
          </cell>
          <cell r="D167" t="str">
            <v>Previsto</v>
          </cell>
          <cell r="E167">
            <v>200000</v>
          </cell>
          <cell r="F167">
            <v>0</v>
          </cell>
          <cell r="G167">
            <v>0</v>
          </cell>
          <cell r="H167">
            <v>20000</v>
          </cell>
          <cell r="I167">
            <v>40000</v>
          </cell>
          <cell r="J167">
            <v>60000</v>
          </cell>
          <cell r="K167">
            <v>80000</v>
          </cell>
          <cell r="L167">
            <v>100000</v>
          </cell>
          <cell r="M167">
            <v>120000</v>
          </cell>
          <cell r="N167">
            <v>140000</v>
          </cell>
          <cell r="O167">
            <v>160000</v>
          </cell>
          <cell r="P167">
            <v>180000</v>
          </cell>
          <cell r="Q167">
            <v>200000</v>
          </cell>
        </row>
        <row r="168">
          <cell r="C168" t="str">
            <v>M $</v>
          </cell>
          <cell r="D168" t="str">
            <v>Real</v>
          </cell>
          <cell r="E168">
            <v>0</v>
          </cell>
          <cell r="F168">
            <v>0</v>
          </cell>
          <cell r="G168">
            <v>0</v>
          </cell>
          <cell r="H168">
            <v>0</v>
          </cell>
          <cell r="I168">
            <v>0</v>
          </cell>
          <cell r="J168">
            <v>0</v>
          </cell>
          <cell r="K168">
            <v>0</v>
          </cell>
          <cell r="L168">
            <v>0</v>
          </cell>
          <cell r="M168">
            <v>0</v>
          </cell>
          <cell r="N168">
            <v>0</v>
          </cell>
          <cell r="O168">
            <v>0</v>
          </cell>
          <cell r="P168">
            <v>0</v>
          </cell>
          <cell r="Q168">
            <v>0</v>
          </cell>
        </row>
        <row r="169">
          <cell r="D169" t="str">
            <v>Cumplimiento</v>
          </cell>
          <cell r="E169">
            <v>0</v>
          </cell>
          <cell r="F169" t="e">
            <v>#DIV/0!</v>
          </cell>
          <cell r="G169" t="e">
            <v>#DIV/0!</v>
          </cell>
          <cell r="H169">
            <v>0</v>
          </cell>
          <cell r="I169">
            <v>0</v>
          </cell>
          <cell r="J169">
            <v>0</v>
          </cell>
          <cell r="K169">
            <v>0</v>
          </cell>
          <cell r="L169">
            <v>0</v>
          </cell>
          <cell r="M169">
            <v>0</v>
          </cell>
          <cell r="N169">
            <v>0</v>
          </cell>
          <cell r="O169">
            <v>0</v>
          </cell>
          <cell r="P169">
            <v>0</v>
          </cell>
          <cell r="Q169">
            <v>0</v>
          </cell>
        </row>
        <row r="170">
          <cell r="B170" t="str">
            <v xml:space="preserve">APROBACIÓN CREDITOS EDUCATIVOS </v>
          </cell>
        </row>
        <row r="172">
          <cell r="B172" t="str">
            <v>CREDITOS EDUCATIVOS APROBADOS</v>
          </cell>
          <cell r="C172" t="str">
            <v>No.</v>
          </cell>
          <cell r="D172" t="str">
            <v>Previsto</v>
          </cell>
          <cell r="E172">
            <v>3100</v>
          </cell>
          <cell r="F172">
            <v>533</v>
          </cell>
          <cell r="G172">
            <v>752</v>
          </cell>
          <cell r="H172">
            <v>875</v>
          </cell>
          <cell r="I172">
            <v>923</v>
          </cell>
          <cell r="J172">
            <v>1077</v>
          </cell>
          <cell r="K172">
            <v>1550</v>
          </cell>
          <cell r="L172">
            <v>1995</v>
          </cell>
          <cell r="M172">
            <v>2231</v>
          </cell>
          <cell r="N172">
            <v>2322</v>
          </cell>
          <cell r="O172">
            <v>2464</v>
          </cell>
          <cell r="P172">
            <v>2712</v>
          </cell>
          <cell r="Q172">
            <v>3100</v>
          </cell>
        </row>
        <row r="173">
          <cell r="D173" t="str">
            <v>Real</v>
          </cell>
          <cell r="E173">
            <v>2100</v>
          </cell>
          <cell r="F173">
            <v>700</v>
          </cell>
          <cell r="G173">
            <v>0</v>
          </cell>
          <cell r="H173">
            <v>0</v>
          </cell>
          <cell r="I173">
            <v>0</v>
          </cell>
          <cell r="J173">
            <v>700</v>
          </cell>
          <cell r="K173">
            <v>0</v>
          </cell>
          <cell r="L173">
            <v>700</v>
          </cell>
          <cell r="M173">
            <v>0</v>
          </cell>
          <cell r="N173">
            <v>0</v>
          </cell>
          <cell r="O173">
            <v>0</v>
          </cell>
          <cell r="P173">
            <v>0</v>
          </cell>
          <cell r="Q173">
            <v>0</v>
          </cell>
        </row>
        <row r="174">
          <cell r="D174" t="str">
            <v>Cumplimiento</v>
          </cell>
          <cell r="E174">
            <v>0.67741935483870963</v>
          </cell>
          <cell r="F174">
            <v>1.3133208255159474</v>
          </cell>
          <cell r="G174">
            <v>0</v>
          </cell>
          <cell r="H174">
            <v>0</v>
          </cell>
          <cell r="I174">
            <v>0</v>
          </cell>
          <cell r="J174">
            <v>0.64995357474466109</v>
          </cell>
          <cell r="K174">
            <v>0</v>
          </cell>
          <cell r="L174">
            <v>0.35087719298245612</v>
          </cell>
          <cell r="M174">
            <v>0</v>
          </cell>
          <cell r="N174">
            <v>0</v>
          </cell>
          <cell r="O174">
            <v>0</v>
          </cell>
          <cell r="P174">
            <v>0</v>
          </cell>
          <cell r="Q174">
            <v>0</v>
          </cell>
        </row>
        <row r="175">
          <cell r="C175" t="str">
            <v>$MM</v>
          </cell>
          <cell r="D175" t="str">
            <v>Previsto</v>
          </cell>
          <cell r="E175">
            <v>9300.3150879999994</v>
          </cell>
          <cell r="F175">
            <v>1598.4916559999999</v>
          </cell>
          <cell r="G175">
            <v>2256.6941019999999</v>
          </cell>
          <cell r="H175">
            <v>2624.2617019999998</v>
          </cell>
          <cell r="I175">
            <v>2769.5791249999997</v>
          </cell>
          <cell r="J175">
            <v>3231.1756459999997</v>
          </cell>
          <cell r="K175">
            <v>4650.1575439999997</v>
          </cell>
          <cell r="L175">
            <v>5983.6586040000002</v>
          </cell>
          <cell r="M175">
            <v>6693.1495530000002</v>
          </cell>
          <cell r="N175">
            <v>6966.6882320000004</v>
          </cell>
          <cell r="O175">
            <v>7394.0924180000002</v>
          </cell>
          <cell r="P175">
            <v>8137.7757019999999</v>
          </cell>
          <cell r="Q175">
            <v>9300.3150879999994</v>
          </cell>
        </row>
        <row r="176">
          <cell r="C176" t="str">
            <v>M $</v>
          </cell>
          <cell r="D176" t="str">
            <v>Real</v>
          </cell>
          <cell r="E176">
            <v>6000</v>
          </cell>
          <cell r="F176">
            <v>2000</v>
          </cell>
          <cell r="G176">
            <v>0</v>
          </cell>
          <cell r="H176">
            <v>0</v>
          </cell>
          <cell r="I176">
            <v>0</v>
          </cell>
          <cell r="J176">
            <v>2000</v>
          </cell>
          <cell r="K176">
            <v>0</v>
          </cell>
          <cell r="L176">
            <v>2000</v>
          </cell>
          <cell r="M176">
            <v>0</v>
          </cell>
          <cell r="N176">
            <v>0</v>
          </cell>
          <cell r="O176">
            <v>0</v>
          </cell>
          <cell r="P176">
            <v>0</v>
          </cell>
          <cell r="Q176">
            <v>0</v>
          </cell>
        </row>
        <row r="177">
          <cell r="D177" t="str">
            <v>Cumplimiento</v>
          </cell>
          <cell r="E177">
            <v>0.64513943272112073</v>
          </cell>
          <cell r="F177">
            <v>1.2511795056877044</v>
          </cell>
          <cell r="G177">
            <v>0</v>
          </cell>
          <cell r="H177">
            <v>0</v>
          </cell>
          <cell r="I177">
            <v>0</v>
          </cell>
          <cell r="J177">
            <v>0.61896975562931067</v>
          </cell>
          <cell r="K177">
            <v>0</v>
          </cell>
          <cell r="L177">
            <v>0.33424366802327682</v>
          </cell>
          <cell r="M177">
            <v>0</v>
          </cell>
          <cell r="N177">
            <v>0</v>
          </cell>
          <cell r="O177">
            <v>0</v>
          </cell>
          <cell r="P177">
            <v>0</v>
          </cell>
          <cell r="Q177">
            <v>0</v>
          </cell>
        </row>
        <row r="178">
          <cell r="B178" t="str">
            <v>DESEMBOLSO CREDITOS EDUCATIVOS</v>
          </cell>
        </row>
        <row r="179">
          <cell r="B179" t="str">
            <v xml:space="preserve">DESEMBOLSOSCREDITOS EDUCATIVOS </v>
          </cell>
        </row>
        <row r="180">
          <cell r="B180" t="str">
            <v>CREDITOS DESEMBOLSADOS  - VIGENCIA</v>
          </cell>
          <cell r="C180" t="str">
            <v>No.</v>
          </cell>
          <cell r="D180" t="str">
            <v>Previsto</v>
          </cell>
          <cell r="E180">
            <v>5330.9991505036214</v>
          </cell>
          <cell r="F180">
            <v>423.04804418444098</v>
          </cell>
          <cell r="G180">
            <v>744.16345437882001</v>
          </cell>
          <cell r="H180">
            <v>1043.16345437882</v>
          </cell>
          <cell r="I180">
            <v>1316.902775081116</v>
          </cell>
          <cell r="J180">
            <v>1648.013185597076</v>
          </cell>
          <cell r="K180">
            <v>2261.483339247296</v>
          </cell>
          <cell r="L180">
            <v>2874.0590733590452</v>
          </cell>
          <cell r="M180">
            <v>3230.6248623075621</v>
          </cell>
          <cell r="N180">
            <v>3662.3108659635373</v>
          </cell>
          <cell r="O180">
            <v>4079.2531220303981</v>
          </cell>
          <cell r="P180">
            <v>4590.6585106044558</v>
          </cell>
          <cell r="Q180">
            <v>5330.9991505036214</v>
          </cell>
        </row>
        <row r="181">
          <cell r="C181" t="str">
            <v>No.</v>
          </cell>
          <cell r="D181" t="str">
            <v>Real</v>
          </cell>
          <cell r="E181">
            <v>1934.61819627777</v>
          </cell>
          <cell r="F181">
            <v>220</v>
          </cell>
          <cell r="G181">
            <v>297</v>
          </cell>
          <cell r="H181">
            <v>333</v>
          </cell>
          <cell r="I181">
            <v>356</v>
          </cell>
          <cell r="J181">
            <v>437.83738874591438</v>
          </cell>
          <cell r="K181">
            <v>742.83738874591438</v>
          </cell>
          <cell r="L181">
            <v>1254.8373887459143</v>
          </cell>
          <cell r="M181">
            <v>1341.8373887459143</v>
          </cell>
          <cell r="N181">
            <v>1370.9527802494349</v>
          </cell>
          <cell r="O181">
            <v>1401.736901249765</v>
          </cell>
          <cell r="P181">
            <v>1475.6385915585086</v>
          </cell>
          <cell r="Q181">
            <v>1934.61819627777</v>
          </cell>
        </row>
        <row r="182">
          <cell r="D182" t="str">
            <v>Cumplimiento</v>
          </cell>
          <cell r="E182">
            <v>0.36289973824043958</v>
          </cell>
          <cell r="F182">
            <v>0.52003549720722531</v>
          </cell>
          <cell r="G182">
            <v>0.39910586612710858</v>
          </cell>
          <cell r="H182">
            <v>0.31922130573323609</v>
          </cell>
          <cell r="I182">
            <v>0.27033127026258397</v>
          </cell>
          <cell r="J182">
            <v>0.26567590148696879</v>
          </cell>
          <cell r="K182">
            <v>0.32847351817907167</v>
          </cell>
          <cell r="L182">
            <v>0.43660807127368056</v>
          </cell>
          <cell r="M182">
            <v>0.41534918040204466</v>
          </cell>
          <cell r="N182">
            <v>0.37434090944891524</v>
          </cell>
          <cell r="O182">
            <v>0.34362586956900276</v>
          </cell>
          <cell r="P182">
            <v>0.32144377285955211</v>
          </cell>
          <cell r="Q182">
            <v>0.36289973824043958</v>
          </cell>
        </row>
        <row r="183">
          <cell r="C183" t="str">
            <v>M $</v>
          </cell>
          <cell r="D183" t="str">
            <v>Previsto</v>
          </cell>
          <cell r="E183">
            <v>15975</v>
          </cell>
          <cell r="F183">
            <v>1257.8905901338062</v>
          </cell>
          <cell r="G183">
            <v>2158.669915631991</v>
          </cell>
          <cell r="H183">
            <v>2960.4273216758388</v>
          </cell>
          <cell r="I183">
            <v>3695.2290346102427</v>
          </cell>
          <cell r="J183">
            <v>4631.0248907831956</v>
          </cell>
          <cell r="K183">
            <v>6566.5514000138064</v>
          </cell>
          <cell r="L183">
            <v>8488.4341816964679</v>
          </cell>
          <cell r="M183">
            <v>9513.4105292193781</v>
          </cell>
          <cell r="N183">
            <v>10801.563386793967</v>
          </cell>
          <cell r="O183">
            <v>12038.062930401116</v>
          </cell>
          <cell r="P183">
            <v>13605.505052362281</v>
          </cell>
          <cell r="Q183">
            <v>15975</v>
          </cell>
        </row>
        <row r="184">
          <cell r="C184" t="str">
            <v>M $</v>
          </cell>
          <cell r="D184" t="str">
            <v>Real</v>
          </cell>
          <cell r="E184">
            <v>6859.6031910000002</v>
          </cell>
          <cell r="F184">
            <v>641.22844599999996</v>
          </cell>
          <cell r="G184">
            <v>905.61607600000002</v>
          </cell>
          <cell r="H184">
            <v>1053.4785360000001</v>
          </cell>
          <cell r="I184">
            <v>1140.741174</v>
          </cell>
          <cell r="J184">
            <v>1451.2344969999999</v>
          </cell>
          <cell r="K184">
            <v>2699.307092</v>
          </cell>
          <cell r="L184">
            <v>4325.5549069999997</v>
          </cell>
          <cell r="M184">
            <v>4610.5763639999996</v>
          </cell>
          <cell r="N184">
            <v>4721.0409669999999</v>
          </cell>
          <cell r="O184">
            <v>4837.8367760000001</v>
          </cell>
          <cell r="P184">
            <v>5118.2218389999998</v>
          </cell>
          <cell r="Q184">
            <v>6859.6031910000002</v>
          </cell>
        </row>
        <row r="185">
          <cell r="D185" t="str">
            <v>Cumplimiento</v>
          </cell>
          <cell r="E185">
            <v>0.42939613089201878</v>
          </cell>
          <cell r="F185">
            <v>0.50976488021250743</v>
          </cell>
          <cell r="G185">
            <v>0.4195250368951679</v>
          </cell>
          <cell r="H185">
            <v>0.35585353786143514</v>
          </cell>
          <cell r="I185">
            <v>0.30870648701760933</v>
          </cell>
          <cell r="J185">
            <v>0.31337220836111035</v>
          </cell>
          <cell r="K185">
            <v>0.41106920932566288</v>
          </cell>
          <cell r="L185">
            <v>0.50958219318318487</v>
          </cell>
          <cell r="M185">
            <v>0.48463969360295439</v>
          </cell>
          <cell r="N185">
            <v>0.43707015345315314</v>
          </cell>
          <cell r="O185">
            <v>0.40187834238533926</v>
          </cell>
          <cell r="P185">
            <v>0.376187566672605</v>
          </cell>
          <cell r="Q185">
            <v>0.42939613089201878</v>
          </cell>
        </row>
        <row r="186">
          <cell r="B186" t="str">
            <v>CREDITOS DESEMBOLSADOS  -  CXP</v>
          </cell>
          <cell r="C186" t="str">
            <v>No.</v>
          </cell>
          <cell r="D186" t="str">
            <v>Previsto</v>
          </cell>
          <cell r="E186">
            <v>1597</v>
          </cell>
          <cell r="F186">
            <v>134</v>
          </cell>
          <cell r="G186">
            <v>267</v>
          </cell>
          <cell r="H186">
            <v>400</v>
          </cell>
          <cell r="I186">
            <v>533</v>
          </cell>
          <cell r="J186">
            <v>666</v>
          </cell>
          <cell r="K186">
            <v>799</v>
          </cell>
          <cell r="L186">
            <v>932</v>
          </cell>
          <cell r="M186">
            <v>1065</v>
          </cell>
          <cell r="N186">
            <v>1198</v>
          </cell>
          <cell r="O186">
            <v>1331</v>
          </cell>
          <cell r="P186">
            <v>1464</v>
          </cell>
          <cell r="Q186">
            <v>1597</v>
          </cell>
        </row>
        <row r="187">
          <cell r="C187" t="str">
            <v>No.</v>
          </cell>
          <cell r="D187" t="str">
            <v>Real</v>
          </cell>
          <cell r="E187">
            <v>162.28653230350449</v>
          </cell>
          <cell r="F187">
            <v>154</v>
          </cell>
          <cell r="G187">
            <v>160</v>
          </cell>
          <cell r="H187">
            <v>0</v>
          </cell>
          <cell r="I187">
            <v>0</v>
          </cell>
          <cell r="J187">
            <v>2.2865323035044769</v>
          </cell>
          <cell r="K187">
            <v>0</v>
          </cell>
          <cell r="L187">
            <v>0</v>
          </cell>
          <cell r="M187">
            <v>0</v>
          </cell>
          <cell r="N187">
            <v>0</v>
          </cell>
          <cell r="O187">
            <v>0</v>
          </cell>
          <cell r="P187">
            <v>0</v>
          </cell>
          <cell r="Q187">
            <v>0</v>
          </cell>
        </row>
        <row r="188">
          <cell r="D188" t="str">
            <v>Cumplimiento</v>
          </cell>
          <cell r="E188">
            <v>0.10161961947620819</v>
          </cell>
          <cell r="F188">
            <v>1.1492537313432836</v>
          </cell>
          <cell r="G188">
            <v>0.59925093632958804</v>
          </cell>
          <cell r="H188">
            <v>0</v>
          </cell>
          <cell r="I188">
            <v>0</v>
          </cell>
          <cell r="J188">
            <v>3.4332316869436592E-3</v>
          </cell>
          <cell r="K188">
            <v>0</v>
          </cell>
          <cell r="L188">
            <v>0</v>
          </cell>
          <cell r="M188">
            <v>0</v>
          </cell>
          <cell r="N188">
            <v>0</v>
          </cell>
          <cell r="O188">
            <v>0</v>
          </cell>
          <cell r="P188">
            <v>0</v>
          </cell>
          <cell r="Q188">
            <v>0</v>
          </cell>
        </row>
        <row r="189">
          <cell r="C189" t="str">
            <v>M $</v>
          </cell>
          <cell r="D189" t="str">
            <v>Previsto</v>
          </cell>
          <cell r="E189">
            <v>1200</v>
          </cell>
          <cell r="F189">
            <v>400</v>
          </cell>
          <cell r="G189">
            <v>800</v>
          </cell>
          <cell r="H189">
            <v>1200</v>
          </cell>
          <cell r="I189">
            <v>1200</v>
          </cell>
          <cell r="J189">
            <v>1200</v>
          </cell>
          <cell r="K189">
            <v>1200</v>
          </cell>
          <cell r="L189">
            <v>1200</v>
          </cell>
          <cell r="M189">
            <v>1200</v>
          </cell>
          <cell r="N189">
            <v>1200</v>
          </cell>
          <cell r="O189">
            <v>1200</v>
          </cell>
          <cell r="P189">
            <v>1200</v>
          </cell>
          <cell r="Q189">
            <v>1200</v>
          </cell>
        </row>
        <row r="190">
          <cell r="C190" t="str">
            <v>M $</v>
          </cell>
          <cell r="D190" t="str">
            <v>Real</v>
          </cell>
          <cell r="E190">
            <v>476.796967</v>
          </cell>
          <cell r="F190">
            <v>448.17050999999998</v>
          </cell>
          <cell r="G190">
            <v>468.89796699999999</v>
          </cell>
          <cell r="H190">
            <v>0</v>
          </cell>
          <cell r="I190">
            <v>0</v>
          </cell>
          <cell r="J190">
            <v>0</v>
          </cell>
          <cell r="K190">
            <v>0</v>
          </cell>
          <cell r="L190">
            <v>0</v>
          </cell>
          <cell r="M190">
            <v>0</v>
          </cell>
          <cell r="N190">
            <v>0</v>
          </cell>
          <cell r="O190">
            <v>0</v>
          </cell>
          <cell r="P190">
            <v>0</v>
          </cell>
          <cell r="Q190">
            <v>0</v>
          </cell>
        </row>
        <row r="191">
          <cell r="D191" t="str">
            <v>Cumplimiento</v>
          </cell>
          <cell r="E191">
            <v>0.39733080583333336</v>
          </cell>
          <cell r="F191">
            <v>1.120426275</v>
          </cell>
          <cell r="G191">
            <v>0.58612245875000002</v>
          </cell>
          <cell r="H191">
            <v>0</v>
          </cell>
          <cell r="I191">
            <v>0</v>
          </cell>
          <cell r="J191">
            <v>0</v>
          </cell>
          <cell r="K191">
            <v>0</v>
          </cell>
          <cell r="L191">
            <v>0</v>
          </cell>
          <cell r="M191">
            <v>0</v>
          </cell>
          <cell r="N191">
            <v>0</v>
          </cell>
          <cell r="O191">
            <v>0</v>
          </cell>
          <cell r="P191">
            <v>0</v>
          </cell>
          <cell r="Q191">
            <v>0</v>
          </cell>
        </row>
        <row r="192">
          <cell r="B192" t="str">
            <v>CREDITOS DESEMBOLSADOS  - VIGENCIA - CXP</v>
          </cell>
          <cell r="C192" t="str">
            <v>No.</v>
          </cell>
          <cell r="D192" t="str">
            <v>Previsto</v>
          </cell>
          <cell r="E192">
            <v>6927.9991505036214</v>
          </cell>
          <cell r="F192">
            <v>557.04804418444098</v>
          </cell>
          <cell r="G192">
            <v>1011.16345437882</v>
          </cell>
          <cell r="H192">
            <v>1443.16345437882</v>
          </cell>
          <cell r="I192">
            <v>1849.902775081116</v>
          </cell>
          <cell r="J192">
            <v>2314.0131855970758</v>
          </cell>
          <cell r="K192">
            <v>3060.483339247296</v>
          </cell>
          <cell r="L192">
            <v>3806.0590733590452</v>
          </cell>
          <cell r="M192">
            <v>4295.6248623075626</v>
          </cell>
          <cell r="N192">
            <v>4860.3108659635373</v>
          </cell>
          <cell r="O192">
            <v>5410.2531220303981</v>
          </cell>
          <cell r="P192">
            <v>6054.6585106044558</v>
          </cell>
          <cell r="Q192">
            <v>6927.9991505036214</v>
          </cell>
        </row>
        <row r="193">
          <cell r="C193" t="str">
            <v>No.</v>
          </cell>
          <cell r="D193" t="str">
            <v>Real</v>
          </cell>
          <cell r="E193">
            <v>2096.9047285812749</v>
          </cell>
          <cell r="F193">
            <v>374</v>
          </cell>
          <cell r="G193">
            <v>457</v>
          </cell>
          <cell r="H193">
            <v>493</v>
          </cell>
          <cell r="I193">
            <v>516</v>
          </cell>
          <cell r="J193">
            <v>600.12392104941887</v>
          </cell>
          <cell r="K193">
            <v>905.12392104941887</v>
          </cell>
          <cell r="L193">
            <v>1417.1239210494189</v>
          </cell>
          <cell r="M193">
            <v>1504.1239210494189</v>
          </cell>
          <cell r="N193">
            <v>1533.2393125529395</v>
          </cell>
          <cell r="O193">
            <v>1564.0234335532696</v>
          </cell>
          <cell r="P193">
            <v>1637.9251238620132</v>
          </cell>
          <cell r="Q193">
            <v>2096.9047285812749</v>
          </cell>
        </row>
        <row r="194">
          <cell r="D194" t="str">
            <v>Cumplimiento</v>
          </cell>
          <cell r="E194">
            <v>0.30267104297044312</v>
          </cell>
          <cell r="F194">
            <v>0.67139630756187885</v>
          </cell>
          <cell r="G194">
            <v>0.4519546251607216</v>
          </cell>
          <cell r="H194">
            <v>0.34161064604577429</v>
          </cell>
          <cell r="I194">
            <v>0.27893357799702423</v>
          </cell>
          <cell r="J194">
            <v>0.25934334548511712</v>
          </cell>
          <cell r="K194">
            <v>0.29574541688961703</v>
          </cell>
          <cell r="L194">
            <v>0.37233366422732195</v>
          </cell>
          <cell r="M194">
            <v>0.35015253176494093</v>
          </cell>
          <cell r="N194">
            <v>0.31546116181376826</v>
          </cell>
          <cell r="O194">
            <v>0.28908507573973025</v>
          </cell>
          <cell r="P194">
            <v>0.27052312215350588</v>
          </cell>
          <cell r="Q194">
            <v>0.30267104297044312</v>
          </cell>
        </row>
        <row r="195">
          <cell r="C195" t="str">
            <v>M $</v>
          </cell>
          <cell r="D195" t="str">
            <v>Previsto</v>
          </cell>
          <cell r="E195">
            <v>17175</v>
          </cell>
          <cell r="F195">
            <v>1657.8905901338062</v>
          </cell>
          <cell r="G195">
            <v>2958.669915631991</v>
          </cell>
          <cell r="H195">
            <v>4160.4273216758393</v>
          </cell>
          <cell r="I195">
            <v>4895.2290346102427</v>
          </cell>
          <cell r="J195">
            <v>5831.0248907831956</v>
          </cell>
          <cell r="K195">
            <v>7766.5514000138064</v>
          </cell>
          <cell r="L195">
            <v>9688.4341816964679</v>
          </cell>
          <cell r="M195">
            <v>10713.410529219378</v>
          </cell>
          <cell r="N195">
            <v>12001.563386793967</v>
          </cell>
          <cell r="O195">
            <v>13238.062930401116</v>
          </cell>
          <cell r="P195">
            <v>14805.505052362281</v>
          </cell>
          <cell r="Q195">
            <v>17175</v>
          </cell>
        </row>
        <row r="196">
          <cell r="C196" t="str">
            <v>M $</v>
          </cell>
          <cell r="D196" t="str">
            <v>Real</v>
          </cell>
          <cell r="E196">
            <v>7336.4001580000004</v>
          </cell>
          <cell r="F196">
            <v>1089.398956</v>
          </cell>
          <cell r="G196">
            <v>1374.5140430000001</v>
          </cell>
          <cell r="H196">
            <v>1522.3765030000002</v>
          </cell>
          <cell r="I196">
            <v>1609.6391410000001</v>
          </cell>
          <cell r="J196">
            <v>1928.0314640000001</v>
          </cell>
          <cell r="K196">
            <v>3176.1040590000002</v>
          </cell>
          <cell r="L196">
            <v>4802.351874</v>
          </cell>
          <cell r="M196">
            <v>5087.3733309999998</v>
          </cell>
          <cell r="N196">
            <v>5197.8379340000001</v>
          </cell>
          <cell r="O196">
            <v>5314.6337430000003</v>
          </cell>
          <cell r="P196">
            <v>5595.018806</v>
          </cell>
          <cell r="Q196">
            <v>7336.4001580000004</v>
          </cell>
        </row>
        <row r="197">
          <cell r="D197" t="str">
            <v>Cumplimiento</v>
          </cell>
          <cell r="E197">
            <v>0.42715575883551676</v>
          </cell>
          <cell r="F197">
            <v>0.65709942651407172</v>
          </cell>
          <cell r="G197">
            <v>0.46457160893069582</v>
          </cell>
          <cell r="H197">
            <v>0.36591830244658136</v>
          </cell>
          <cell r="I197">
            <v>0.32881794286222998</v>
          </cell>
          <cell r="J197">
            <v>0.33065052887144103</v>
          </cell>
          <cell r="K197">
            <v>0.40894650603797639</v>
          </cell>
          <cell r="L197">
            <v>0.49567884592462563</v>
          </cell>
          <cell r="M197">
            <v>0.47486029935330837</v>
          </cell>
          <cell r="N197">
            <v>0.4330967363568225</v>
          </cell>
          <cell r="O197">
            <v>0.40146611864149567</v>
          </cell>
          <cell r="P197">
            <v>0.37790124593603724</v>
          </cell>
          <cell r="Q197">
            <v>0.42715575883551676</v>
          </cell>
        </row>
        <row r="198">
          <cell r="B198" t="str">
            <v>RETIRO AHORRO VOLUNTARIO</v>
          </cell>
        </row>
        <row r="199">
          <cell r="B199" t="str">
            <v>RETIRO AHORRO VOLUNTARIO</v>
          </cell>
          <cell r="D199">
            <v>112553.37986384419</v>
          </cell>
        </row>
        <row r="200">
          <cell r="B200" t="str">
            <v>RETIRO AHORRO VOLUNTARIO</v>
          </cell>
          <cell r="C200" t="str">
            <v>No.</v>
          </cell>
          <cell r="D200" t="str">
            <v>Previsto</v>
          </cell>
          <cell r="E200">
            <v>189498.33315476507</v>
          </cell>
          <cell r="F200">
            <v>16062.000021945185</v>
          </cell>
          <cell r="G200">
            <v>32426.797236056416</v>
          </cell>
          <cell r="H200">
            <v>46998.781771702968</v>
          </cell>
          <cell r="I200">
            <v>62863.765399372023</v>
          </cell>
          <cell r="J200">
            <v>79546.773655648198</v>
          </cell>
          <cell r="K200">
            <v>93853.952794437559</v>
          </cell>
          <cell r="L200">
            <v>111239.75473237332</v>
          </cell>
          <cell r="M200">
            <v>127714.3586523702</v>
          </cell>
          <cell r="N200">
            <v>142116.74147461963</v>
          </cell>
          <cell r="O200">
            <v>158309.98444259944</v>
          </cell>
          <cell r="P200">
            <v>173898.12296544953</v>
          </cell>
          <cell r="Q200">
            <v>189498.33315476507</v>
          </cell>
        </row>
        <row r="201">
          <cell r="D201" t="str">
            <v>Real</v>
          </cell>
          <cell r="E201">
            <v>181518.01864615583</v>
          </cell>
          <cell r="F201">
            <v>16045</v>
          </cell>
          <cell r="G201">
            <v>30712.689862139923</v>
          </cell>
          <cell r="H201">
            <v>41082.689862139923</v>
          </cell>
          <cell r="I201">
            <v>59318.689862139923</v>
          </cell>
          <cell r="J201">
            <v>74483.021793306849</v>
          </cell>
          <cell r="K201">
            <v>88052.021793306849</v>
          </cell>
          <cell r="L201">
            <v>106834.02179330685</v>
          </cell>
          <cell r="M201">
            <v>121166.88867940677</v>
          </cell>
          <cell r="N201">
            <v>136713.25813016031</v>
          </cell>
          <cell r="O201">
            <v>154164.12803764187</v>
          </cell>
          <cell r="P201">
            <v>168003.02263012744</v>
          </cell>
          <cell r="Q201">
            <v>181518.01864615583</v>
          </cell>
        </row>
        <row r="202">
          <cell r="D202" t="str">
            <v>Cumplimiento</v>
          </cell>
          <cell r="E202">
            <v>0.95788715195667895</v>
          </cell>
          <cell r="F202">
            <v>0.99894159993014831</v>
          </cell>
          <cell r="G202">
            <v>0.9471391713021069</v>
          </cell>
          <cell r="H202">
            <v>0.874122441336873</v>
          </cell>
          <cell r="I202">
            <v>1.0597632136763482</v>
          </cell>
          <cell r="J202">
            <v>0.93634246079844874</v>
          </cell>
          <cell r="K202">
            <v>0.93818128242463783</v>
          </cell>
          <cell r="L202">
            <v>0.96039425878215912</v>
          </cell>
          <cell r="M202">
            <v>0.94873348586602391</v>
          </cell>
          <cell r="N202">
            <v>0.96197855869482962</v>
          </cell>
          <cell r="O202">
            <v>0.97381178186862383</v>
          </cell>
          <cell r="P202">
            <v>0.96610026471364885</v>
          </cell>
          <cell r="Q202">
            <v>0.95788715195667895</v>
          </cell>
        </row>
        <row r="203">
          <cell r="C203" t="str">
            <v>M $</v>
          </cell>
          <cell r="D203" t="str">
            <v>Previsto</v>
          </cell>
          <cell r="E203">
            <v>314489.46102599998</v>
          </cell>
          <cell r="F203">
            <v>26656.328031000001</v>
          </cell>
          <cell r="G203">
            <v>53815.175130000003</v>
          </cell>
          <cell r="H203">
            <v>77998.688970999996</v>
          </cell>
          <cell r="I203">
            <v>104328.050645</v>
          </cell>
          <cell r="J203">
            <v>132014.997477</v>
          </cell>
          <cell r="K203">
            <v>155759.043038</v>
          </cell>
          <cell r="L203">
            <v>184612.33894799999</v>
          </cell>
          <cell r="M203">
            <v>211953.420113</v>
          </cell>
          <cell r="N203">
            <v>235855.46471600002</v>
          </cell>
          <cell r="O203">
            <v>262729.602174</v>
          </cell>
          <cell r="P203">
            <v>288599.51459400001</v>
          </cell>
          <cell r="Q203">
            <v>314489.46102599998</v>
          </cell>
        </row>
        <row r="204">
          <cell r="C204" t="str">
            <v>M $</v>
          </cell>
          <cell r="D204" t="str">
            <v>Real</v>
          </cell>
          <cell r="E204">
            <v>294071.39851000003</v>
          </cell>
          <cell r="F204">
            <v>25993.245864</v>
          </cell>
          <cell r="G204">
            <v>49755.940877000001</v>
          </cell>
          <cell r="H204">
            <v>66556.365025999999</v>
          </cell>
          <cell r="I204">
            <v>96100.268815000003</v>
          </cell>
          <cell r="J204">
            <v>120667.55910700001</v>
          </cell>
          <cell r="K204">
            <v>142649.951325</v>
          </cell>
          <cell r="L204">
            <v>173078.041257</v>
          </cell>
          <cell r="M204">
            <v>196298.299367</v>
          </cell>
          <cell r="N204">
            <v>221484.51746199999</v>
          </cell>
          <cell r="O204">
            <v>249756.161001</v>
          </cell>
          <cell r="P204">
            <v>272176.149057</v>
          </cell>
          <cell r="Q204">
            <v>294071.39851000003</v>
          </cell>
        </row>
        <row r="205">
          <cell r="D205" t="str">
            <v>Cumplimiento</v>
          </cell>
          <cell r="E205">
            <v>0.93507552701643026</v>
          </cell>
          <cell r="F205">
            <v>0.97512477464154601</v>
          </cell>
          <cell r="G205">
            <v>0.92457082517720679</v>
          </cell>
          <cell r="H205">
            <v>0.85330107344170536</v>
          </cell>
          <cell r="I205">
            <v>1.0856166369923383</v>
          </cell>
          <cell r="J205">
            <v>0.91404432385057632</v>
          </cell>
          <cell r="K205">
            <v>0.91583736355004552</v>
          </cell>
          <cell r="L205">
            <v>0.93752152344351769</v>
          </cell>
          <cell r="M205">
            <v>0.92613886231392872</v>
          </cell>
          <cell r="N205">
            <v>0.93906883916679873</v>
          </cell>
          <cell r="O205">
            <v>0.95062055792096101</v>
          </cell>
          <cell r="P205">
            <v>0.94309288579329631</v>
          </cell>
          <cell r="Q205">
            <v>0.93507552701643026</v>
          </cell>
        </row>
        <row r="206">
          <cell r="B206" t="str">
            <v>CREDITOS HIPOTECARIOS APROBADOS VIS</v>
          </cell>
          <cell r="C206" t="str">
            <v>No.</v>
          </cell>
          <cell r="D206" t="str">
            <v>Previsto</v>
          </cell>
          <cell r="E206">
            <v>0</v>
          </cell>
        </row>
        <row r="207">
          <cell r="D207" t="str">
            <v>Real</v>
          </cell>
          <cell r="E207">
            <v>0</v>
          </cell>
        </row>
        <row r="208">
          <cell r="D208" t="str">
            <v>Cumplimiento</v>
          </cell>
          <cell r="E208" t="e">
            <v>#DIV/0!</v>
          </cell>
          <cell r="F208" t="e">
            <v>#DIV/0!</v>
          </cell>
          <cell r="G208" t="e">
            <v>#DIV/0!</v>
          </cell>
          <cell r="H208" t="e">
            <v>#DIV/0!</v>
          </cell>
          <cell r="I208" t="e">
            <v>#DIV/0!</v>
          </cell>
          <cell r="J208" t="e">
            <v>#DIV/0!</v>
          </cell>
          <cell r="K208" t="e">
            <v>#DIV/0!</v>
          </cell>
          <cell r="L208" t="e">
            <v>#DIV/0!</v>
          </cell>
          <cell r="M208" t="e">
            <v>#DIV/0!</v>
          </cell>
          <cell r="N208" t="e">
            <v>#DIV/0!</v>
          </cell>
          <cell r="O208" t="e">
            <v>#DIV/0!</v>
          </cell>
          <cell r="P208" t="e">
            <v>#DIV/0!</v>
          </cell>
          <cell r="Q208" t="e">
            <v>#DIV/0!</v>
          </cell>
        </row>
        <row r="209">
          <cell r="C209" t="str">
            <v>M $</v>
          </cell>
          <cell r="D209" t="str">
            <v>Previsto</v>
          </cell>
          <cell r="E209">
            <v>0</v>
          </cell>
        </row>
        <row r="210">
          <cell r="C210" t="str">
            <v>M $</v>
          </cell>
          <cell r="D210" t="str">
            <v>Real</v>
          </cell>
          <cell r="E210">
            <v>0</v>
          </cell>
        </row>
        <row r="211">
          <cell r="D211" t="str">
            <v>Cumplimiento</v>
          </cell>
          <cell r="E211" t="e">
            <v>#DIV/0!</v>
          </cell>
          <cell r="F211" t="e">
            <v>#DIV/0!</v>
          </cell>
          <cell r="G211" t="e">
            <v>#DIV/0!</v>
          </cell>
          <cell r="H211" t="e">
            <v>#DIV/0!</v>
          </cell>
          <cell r="I211" t="e">
            <v>#DIV/0!</v>
          </cell>
          <cell r="J211" t="e">
            <v>#DIV/0!</v>
          </cell>
          <cell r="K211" t="e">
            <v>#DIV/0!</v>
          </cell>
          <cell r="L211" t="e">
            <v>#DIV/0!</v>
          </cell>
          <cell r="M211" t="e">
            <v>#DIV/0!</v>
          </cell>
          <cell r="N211" t="e">
            <v>#DIV/0!</v>
          </cell>
          <cell r="O211" t="e">
            <v>#DIV/0!</v>
          </cell>
          <cell r="P211" t="e">
            <v>#DIV/0!</v>
          </cell>
          <cell r="Q211" t="e">
            <v>#DIV/0!</v>
          </cell>
        </row>
        <row r="212">
          <cell r="B212" t="str">
            <v>CREDITOS HIPOTECARIOS APROBADOS NO VIS</v>
          </cell>
          <cell r="C212" t="str">
            <v>No.</v>
          </cell>
          <cell r="D212" t="str">
            <v>Previsto</v>
          </cell>
          <cell r="E212">
            <v>0</v>
          </cell>
        </row>
        <row r="213">
          <cell r="D213" t="str">
            <v>Real</v>
          </cell>
          <cell r="E213">
            <v>0</v>
          </cell>
        </row>
        <row r="214">
          <cell r="D214" t="str">
            <v>Cumplimiento</v>
          </cell>
          <cell r="E214" t="e">
            <v>#DIV/0!</v>
          </cell>
          <cell r="F214" t="e">
            <v>#DIV/0!</v>
          </cell>
          <cell r="G214" t="e">
            <v>#DIV/0!</v>
          </cell>
          <cell r="H214" t="e">
            <v>#DIV/0!</v>
          </cell>
          <cell r="I214" t="e">
            <v>#DIV/0!</v>
          </cell>
          <cell r="J214" t="e">
            <v>#DIV/0!</v>
          </cell>
          <cell r="K214" t="e">
            <v>#DIV/0!</v>
          </cell>
          <cell r="L214" t="e">
            <v>#DIV/0!</v>
          </cell>
          <cell r="M214" t="e">
            <v>#DIV/0!</v>
          </cell>
          <cell r="N214" t="e">
            <v>#DIV/0!</v>
          </cell>
          <cell r="O214" t="e">
            <v>#DIV/0!</v>
          </cell>
          <cell r="P214" t="e">
            <v>#DIV/0!</v>
          </cell>
          <cell r="Q214" t="e">
            <v>#DIV/0!</v>
          </cell>
        </row>
        <row r="215">
          <cell r="C215" t="str">
            <v>M $</v>
          </cell>
          <cell r="D215" t="str">
            <v>Previsto</v>
          </cell>
        </row>
        <row r="216">
          <cell r="C216" t="str">
            <v>M $</v>
          </cell>
          <cell r="D216" t="str">
            <v>Real</v>
          </cell>
        </row>
        <row r="217">
          <cell r="D217" t="str">
            <v>Cumplimiento</v>
          </cell>
          <cell r="E217" t="e">
            <v>#DIV/0!</v>
          </cell>
          <cell r="F217" t="e">
            <v>#DIV/0!</v>
          </cell>
          <cell r="G217" t="e">
            <v>#DIV/0!</v>
          </cell>
          <cell r="H217" t="e">
            <v>#DIV/0!</v>
          </cell>
          <cell r="I217" t="e">
            <v>#DIV/0!</v>
          </cell>
          <cell r="J217" t="e">
            <v>#DIV/0!</v>
          </cell>
          <cell r="K217" t="e">
            <v>#DIV/0!</v>
          </cell>
          <cell r="L217" t="e">
            <v>#DIV/0!</v>
          </cell>
          <cell r="M217" t="e">
            <v>#DIV/0!</v>
          </cell>
          <cell r="N217" t="e">
            <v>#DIV/0!</v>
          </cell>
          <cell r="O217" t="e">
            <v>#DIV/0!</v>
          </cell>
          <cell r="P217" t="e">
            <v>#DIV/0!</v>
          </cell>
          <cell r="Q217" t="e">
            <v>#DIV/0!</v>
          </cell>
        </row>
        <row r="218">
          <cell r="B218" t="str">
            <v>CREDITO EDUCATIVO</v>
          </cell>
        </row>
        <row r="220">
          <cell r="B220" t="str">
            <v>SOLICITUDES RECIBIDAS</v>
          </cell>
          <cell r="C220" t="str">
            <v>No.</v>
          </cell>
          <cell r="D220" t="str">
            <v>Previsto</v>
          </cell>
          <cell r="E220">
            <v>0</v>
          </cell>
        </row>
        <row r="221">
          <cell r="D221" t="str">
            <v>Real</v>
          </cell>
          <cell r="E221">
            <v>0</v>
          </cell>
        </row>
        <row r="222">
          <cell r="D222" t="str">
            <v>Cumplimiento</v>
          </cell>
          <cell r="E222" t="e">
            <v>#DIV/0!</v>
          </cell>
        </row>
        <row r="223">
          <cell r="B223" t="str">
            <v>CREDITOS APROBADOS</v>
          </cell>
          <cell r="C223" t="str">
            <v>No.</v>
          </cell>
          <cell r="D223" t="str">
            <v>Previsto</v>
          </cell>
          <cell r="E223">
            <v>0</v>
          </cell>
        </row>
        <row r="224">
          <cell r="C224" t="str">
            <v>No.</v>
          </cell>
          <cell r="D224" t="str">
            <v>Real</v>
          </cell>
          <cell r="E224">
            <v>0</v>
          </cell>
        </row>
        <row r="225">
          <cell r="D225" t="str">
            <v>Cumplimiento</v>
          </cell>
          <cell r="E225" t="e">
            <v>#DIV/0!</v>
          </cell>
        </row>
        <row r="226">
          <cell r="C226" t="str">
            <v>M $</v>
          </cell>
          <cell r="D226" t="str">
            <v>Previsto</v>
          </cell>
          <cell r="E226">
            <v>0</v>
          </cell>
        </row>
        <row r="227">
          <cell r="C227" t="str">
            <v>M $</v>
          </cell>
          <cell r="D227" t="str">
            <v>Real</v>
          </cell>
          <cell r="E227">
            <v>0</v>
          </cell>
        </row>
        <row r="228">
          <cell r="D228" t="str">
            <v>Cumplimiento</v>
          </cell>
          <cell r="E228" t="e">
            <v>#DIV/0!</v>
          </cell>
          <cell r="F228">
            <v>0</v>
          </cell>
          <cell r="G228">
            <v>0</v>
          </cell>
          <cell r="H228">
            <v>0</v>
          </cell>
          <cell r="I228">
            <v>0</v>
          </cell>
          <cell r="J228">
            <v>0</v>
          </cell>
          <cell r="K228">
            <v>0</v>
          </cell>
          <cell r="L228">
            <v>0</v>
          </cell>
          <cell r="M228">
            <v>0</v>
          </cell>
          <cell r="N228">
            <v>0</v>
          </cell>
          <cell r="O228">
            <v>0</v>
          </cell>
          <cell r="P228">
            <v>0</v>
          </cell>
          <cell r="Q228">
            <v>0</v>
          </cell>
        </row>
        <row r="229">
          <cell r="B229" t="str">
            <v>RECHAZO DE SOLICITUDES</v>
          </cell>
          <cell r="C229" t="str">
            <v>No.</v>
          </cell>
          <cell r="D229" t="str">
            <v>Previsto</v>
          </cell>
          <cell r="E229">
            <v>0</v>
          </cell>
        </row>
        <row r="230">
          <cell r="C230" t="str">
            <v>No.</v>
          </cell>
          <cell r="D230" t="str">
            <v>Real</v>
          </cell>
          <cell r="E230">
            <v>0</v>
          </cell>
        </row>
        <row r="231">
          <cell r="D231" t="str">
            <v>Cumplimiento</v>
          </cell>
          <cell r="E231" t="e">
            <v>#DIV/0!</v>
          </cell>
        </row>
        <row r="236">
          <cell r="B236" t="str">
            <v>COMERCIAL</v>
          </cell>
        </row>
        <row r="238">
          <cell r="B238" t="str">
            <v>AFILIACIONES NUEVAS POR CESANTIAS</v>
          </cell>
          <cell r="C238" t="str">
            <v>No.</v>
          </cell>
          <cell r="D238" t="str">
            <v>Previsto</v>
          </cell>
          <cell r="E238">
            <v>402078.99999999994</v>
          </cell>
          <cell r="F238">
            <v>40207.9</v>
          </cell>
          <cell r="G238">
            <v>192997.91999999998</v>
          </cell>
          <cell r="H238">
            <v>221143.44999999998</v>
          </cell>
          <cell r="I238">
            <v>241247.4</v>
          </cell>
          <cell r="J238">
            <v>263361.745</v>
          </cell>
          <cell r="K238">
            <v>287486.48499999999</v>
          </cell>
          <cell r="L238">
            <v>309600.82999999996</v>
          </cell>
          <cell r="M238">
            <v>327694.38499999995</v>
          </cell>
          <cell r="N238">
            <v>351819.12499999994</v>
          </cell>
          <cell r="O238">
            <v>365891.88999999996</v>
          </cell>
          <cell r="P238">
            <v>385995.83999999997</v>
          </cell>
          <cell r="Q238">
            <v>402078.99999999994</v>
          </cell>
        </row>
        <row r="239">
          <cell r="D239" t="str">
            <v>Real</v>
          </cell>
          <cell r="E239">
            <v>189392</v>
          </cell>
          <cell r="F239">
            <v>35028</v>
          </cell>
          <cell r="G239">
            <v>99055</v>
          </cell>
          <cell r="H239">
            <v>110622</v>
          </cell>
          <cell r="I239">
            <v>123252</v>
          </cell>
          <cell r="J239">
            <v>133008</v>
          </cell>
          <cell r="K239">
            <v>139743</v>
          </cell>
          <cell r="L239">
            <v>148189</v>
          </cell>
          <cell r="M239">
            <v>155749</v>
          </cell>
          <cell r="N239">
            <v>166591</v>
          </cell>
          <cell r="O239">
            <v>174869</v>
          </cell>
          <cell r="P239">
            <v>182546</v>
          </cell>
          <cell r="Q239">
            <v>189392</v>
          </cell>
        </row>
        <row r="240">
          <cell r="D240" t="str">
            <v>Cumplimiento</v>
          </cell>
          <cell r="E240">
            <v>0.47103181215631762</v>
          </cell>
          <cell r="F240">
            <v>0.87117208309809757</v>
          </cell>
          <cell r="G240">
            <v>0.51324387330184706</v>
          </cell>
          <cell r="H240">
            <v>0.50022734112179223</v>
          </cell>
          <cell r="I240">
            <v>0.51089462518559792</v>
          </cell>
          <cell r="J240">
            <v>0.50503918099418732</v>
          </cell>
          <cell r="K240">
            <v>0.48608545893905242</v>
          </cell>
          <cell r="L240">
            <v>0.47864535763679966</v>
          </cell>
          <cell r="M240">
            <v>0.47528736264431271</v>
          </cell>
          <cell r="N240">
            <v>0.47351320085285309</v>
          </cell>
          <cell r="O240">
            <v>0.47792532378894764</v>
          </cell>
          <cell r="P240">
            <v>0.47292219522365841</v>
          </cell>
          <cell r="Q240">
            <v>0.47103181215631762</v>
          </cell>
        </row>
        <row r="241">
          <cell r="B241" t="str">
            <v>AFILIACIONES NUEVAS POR AHORRO VOLUNTARIO</v>
          </cell>
          <cell r="C241" t="str">
            <v>No.</v>
          </cell>
          <cell r="D241" t="str">
            <v>Previsto</v>
          </cell>
          <cell r="E241">
            <v>491025</v>
          </cell>
          <cell r="F241">
            <v>36826.875</v>
          </cell>
          <cell r="G241">
            <v>85929.375</v>
          </cell>
          <cell r="H241">
            <v>144852.375</v>
          </cell>
          <cell r="I241">
            <v>184134.375</v>
          </cell>
          <cell r="J241">
            <v>223416.375</v>
          </cell>
          <cell r="K241">
            <v>262698.375</v>
          </cell>
          <cell r="L241">
            <v>301980.375</v>
          </cell>
          <cell r="M241">
            <v>341262.375</v>
          </cell>
          <cell r="N241">
            <v>380544.375</v>
          </cell>
          <cell r="O241">
            <v>419826.375</v>
          </cell>
          <cell r="P241">
            <v>459108.375</v>
          </cell>
          <cell r="Q241">
            <v>491025</v>
          </cell>
        </row>
        <row r="242">
          <cell r="D242" t="str">
            <v>Real</v>
          </cell>
          <cell r="E242">
            <v>189778</v>
          </cell>
          <cell r="F242">
            <v>22208</v>
          </cell>
          <cell r="G242">
            <v>41160</v>
          </cell>
          <cell r="H242">
            <v>49550</v>
          </cell>
          <cell r="I242">
            <v>64120</v>
          </cell>
          <cell r="J242">
            <v>80771</v>
          </cell>
          <cell r="K242">
            <v>91530</v>
          </cell>
          <cell r="L242">
            <v>110461</v>
          </cell>
          <cell r="M242">
            <v>127673</v>
          </cell>
          <cell r="N242">
            <v>150607</v>
          </cell>
          <cell r="O242">
            <v>168318</v>
          </cell>
          <cell r="P242">
            <v>179305</v>
          </cell>
          <cell r="Q242">
            <v>189778</v>
          </cell>
        </row>
        <row r="243">
          <cell r="D243" t="str">
            <v>Cumplimiento</v>
          </cell>
          <cell r="E243">
            <v>0.38649355939106972</v>
          </cell>
          <cell r="F243">
            <v>0.60303786297371142</v>
          </cell>
          <cell r="G243">
            <v>0.4789980143577211</v>
          </cell>
          <cell r="H243">
            <v>0.34207240302411335</v>
          </cell>
          <cell r="I243">
            <v>0.34822395329497818</v>
          </cell>
          <cell r="J243">
            <v>0.36152676812521017</v>
          </cell>
          <cell r="K243">
            <v>0.34842240649566258</v>
          </cell>
          <cell r="L243">
            <v>0.36578867086975436</v>
          </cell>
          <cell r="M243">
            <v>0.37411976635279526</v>
          </cell>
          <cell r="N243">
            <v>0.39576724790637097</v>
          </cell>
          <cell r="O243">
            <v>0.40092288151262528</v>
          </cell>
          <cell r="P243">
            <v>0.39055048821533694</v>
          </cell>
          <cell r="Q243">
            <v>0.38649355939106972</v>
          </cell>
        </row>
        <row r="244">
          <cell r="B244" t="str">
            <v>SOLICITUDES RADICADAS CRÉDITO HIPOTECARIO - CESANTIAS</v>
          </cell>
          <cell r="C244" t="str">
            <v>No.</v>
          </cell>
          <cell r="D244" t="str">
            <v>Previsto</v>
          </cell>
          <cell r="E244">
            <v>66667.200000000012</v>
          </cell>
          <cell r="F244">
            <v>5333.4</v>
          </cell>
          <cell r="G244">
            <v>11333.4</v>
          </cell>
          <cell r="H244">
            <v>18000</v>
          </cell>
          <cell r="I244">
            <v>24000</v>
          </cell>
          <cell r="J244">
            <v>30000</v>
          </cell>
          <cell r="K244">
            <v>35333.4</v>
          </cell>
          <cell r="L244">
            <v>40666.800000000003</v>
          </cell>
          <cell r="M244">
            <v>46000.200000000004</v>
          </cell>
          <cell r="N244">
            <v>51333.600000000006</v>
          </cell>
          <cell r="O244">
            <v>56667.000000000007</v>
          </cell>
          <cell r="P244">
            <v>62000.400000000009</v>
          </cell>
          <cell r="Q244">
            <v>66667.200000000012</v>
          </cell>
        </row>
        <row r="245">
          <cell r="D245" t="str">
            <v>Real</v>
          </cell>
          <cell r="E245">
            <v>44854</v>
          </cell>
          <cell r="F245">
            <v>2313</v>
          </cell>
          <cell r="G245">
            <v>4906</v>
          </cell>
          <cell r="H245">
            <v>7040</v>
          </cell>
          <cell r="I245">
            <v>11760</v>
          </cell>
          <cell r="J245">
            <v>17580</v>
          </cell>
          <cell r="K245">
            <v>21759</v>
          </cell>
          <cell r="L245">
            <v>27661</v>
          </cell>
          <cell r="M245">
            <v>32007</v>
          </cell>
          <cell r="N245">
            <v>36028</v>
          </cell>
          <cell r="O245">
            <v>39881</v>
          </cell>
          <cell r="P245">
            <v>42513</v>
          </cell>
          <cell r="Q245">
            <v>44854</v>
          </cell>
        </row>
        <row r="246">
          <cell r="D246" t="str">
            <v>Cumplimiento</v>
          </cell>
          <cell r="E246">
            <v>0.67280461756305943</v>
          </cell>
          <cell r="F246">
            <v>0.43368207897401284</v>
          </cell>
          <cell r="G246">
            <v>0.43287980658937303</v>
          </cell>
          <cell r="H246">
            <v>0.39111111111111113</v>
          </cell>
          <cell r="I246">
            <v>0.49</v>
          </cell>
          <cell r="J246">
            <v>0.58599999999999997</v>
          </cell>
          <cell r="K246">
            <v>0.61581959279322107</v>
          </cell>
          <cell r="L246">
            <v>0.68018629447116563</v>
          </cell>
          <cell r="M246">
            <v>0.69580132260294514</v>
          </cell>
          <cell r="N246">
            <v>0.70184050991942892</v>
          </cell>
          <cell r="O246">
            <v>0.70377821306933475</v>
          </cell>
          <cell r="P246">
            <v>0.68568912458629294</v>
          </cell>
          <cell r="Q246">
            <v>0.67280461756305943</v>
          </cell>
        </row>
        <row r="247">
          <cell r="B247" t="str">
            <v>SOLICITUDES RADICADAS CRÉDITO HIPOTECARIO - AHORRO VOLUNTARIO</v>
          </cell>
          <cell r="C247" t="str">
            <v>No.</v>
          </cell>
          <cell r="D247" t="str">
            <v>Previsto</v>
          </cell>
          <cell r="E247">
            <v>44444.799999999988</v>
          </cell>
          <cell r="F247">
            <v>3555.6000000000004</v>
          </cell>
          <cell r="G247">
            <v>7555.6</v>
          </cell>
          <cell r="H247">
            <v>12000</v>
          </cell>
          <cell r="I247">
            <v>16000</v>
          </cell>
          <cell r="J247">
            <v>20000</v>
          </cell>
          <cell r="K247">
            <v>23555.599999999999</v>
          </cell>
          <cell r="L247">
            <v>27111.199999999997</v>
          </cell>
          <cell r="M247">
            <v>30666.799999999996</v>
          </cell>
          <cell r="N247">
            <v>34222.399999999994</v>
          </cell>
          <cell r="O247">
            <v>37777.999999999993</v>
          </cell>
          <cell r="P247">
            <v>41333.599999999991</v>
          </cell>
          <cell r="Q247">
            <v>44444.799999999988</v>
          </cell>
        </row>
        <row r="248">
          <cell r="D248" t="str">
            <v>Real</v>
          </cell>
          <cell r="E248">
            <v>35644</v>
          </cell>
          <cell r="F248">
            <v>2056</v>
          </cell>
          <cell r="G248">
            <v>4375</v>
          </cell>
          <cell r="H248">
            <v>6073</v>
          </cell>
          <cell r="I248">
            <v>9078</v>
          </cell>
          <cell r="J248">
            <v>12916</v>
          </cell>
          <cell r="K248">
            <v>15777</v>
          </cell>
          <cell r="L248">
            <v>20342</v>
          </cell>
          <cell r="M248">
            <v>23550</v>
          </cell>
          <cell r="N248">
            <v>27479</v>
          </cell>
          <cell r="O248">
            <v>30801</v>
          </cell>
          <cell r="P248">
            <v>33398</v>
          </cell>
          <cell r="Q248">
            <v>35644</v>
          </cell>
        </row>
        <row r="249">
          <cell r="D249" t="str">
            <v>Cumplimiento</v>
          </cell>
          <cell r="E249">
            <v>0.8019835841313272</v>
          </cell>
          <cell r="F249">
            <v>0.57824277196535034</v>
          </cell>
          <cell r="G249">
            <v>0.57904071152522629</v>
          </cell>
          <cell r="H249">
            <v>0.50608333333333333</v>
          </cell>
          <cell r="I249">
            <v>0.56737499999999996</v>
          </cell>
          <cell r="J249">
            <v>0.64580000000000004</v>
          </cell>
          <cell r="K249">
            <v>66.977703815653172</v>
          </cell>
          <cell r="L249">
            <v>75.031721207471463</v>
          </cell>
          <cell r="M249">
            <v>76.793144377633155</v>
          </cell>
          <cell r="N249">
            <v>0.80295362102015067</v>
          </cell>
          <cell r="O249">
            <v>0.81531579226004569</v>
          </cell>
          <cell r="P249">
            <v>0.8080109160586062</v>
          </cell>
          <cell r="Q249">
            <v>0.8019835841313272</v>
          </cell>
        </row>
        <row r="250">
          <cell r="B250" t="str">
            <v>SOLICITUDES RADICADAS CRÉDITO EDUCATIVO</v>
          </cell>
          <cell r="C250" t="str">
            <v>No.</v>
          </cell>
          <cell r="D250" t="str">
            <v>Previsto</v>
          </cell>
          <cell r="E250">
            <v>5000</v>
          </cell>
          <cell r="F250">
            <v>350</v>
          </cell>
          <cell r="G250">
            <v>500</v>
          </cell>
          <cell r="H250">
            <v>650</v>
          </cell>
          <cell r="I250">
            <v>800</v>
          </cell>
          <cell r="J250">
            <v>950</v>
          </cell>
          <cell r="K250">
            <v>2050</v>
          </cell>
          <cell r="L250">
            <v>2800</v>
          </cell>
          <cell r="M250">
            <v>2950</v>
          </cell>
          <cell r="N250">
            <v>3100</v>
          </cell>
          <cell r="O250">
            <v>3250</v>
          </cell>
          <cell r="P250">
            <v>4350</v>
          </cell>
          <cell r="Q250">
            <v>5000</v>
          </cell>
        </row>
        <row r="251">
          <cell r="D251" t="str">
            <v>Real</v>
          </cell>
          <cell r="E251">
            <v>2875</v>
          </cell>
          <cell r="F251">
            <v>390</v>
          </cell>
          <cell r="G251">
            <v>526</v>
          </cell>
          <cell r="H251">
            <v>567</v>
          </cell>
          <cell r="I251">
            <v>643</v>
          </cell>
          <cell r="J251">
            <v>809</v>
          </cell>
          <cell r="K251">
            <v>1306</v>
          </cell>
          <cell r="L251">
            <v>2007</v>
          </cell>
          <cell r="M251">
            <v>2153</v>
          </cell>
          <cell r="N251">
            <v>2219</v>
          </cell>
          <cell r="O251">
            <v>2277</v>
          </cell>
          <cell r="P251">
            <v>2401</v>
          </cell>
          <cell r="Q251">
            <v>2875</v>
          </cell>
        </row>
        <row r="252">
          <cell r="D252" t="str">
            <v>Cumplimiento</v>
          </cell>
          <cell r="E252">
            <v>0.57499999999999996</v>
          </cell>
          <cell r="F252">
            <v>1.1142857142857143</v>
          </cell>
          <cell r="G252">
            <v>1.052</v>
          </cell>
          <cell r="H252">
            <v>0.87230769230769234</v>
          </cell>
          <cell r="I252">
            <v>0.80374999999999996</v>
          </cell>
          <cell r="J252">
            <v>0.8515789473684211</v>
          </cell>
          <cell r="K252">
            <v>0.63707317073170733</v>
          </cell>
          <cell r="L252">
            <v>0.71678571428571425</v>
          </cell>
          <cell r="M252">
            <v>0.72983050847457631</v>
          </cell>
          <cell r="N252">
            <v>0.71580645161290324</v>
          </cell>
          <cell r="O252">
            <v>0.70061538461538464</v>
          </cell>
          <cell r="P252">
            <v>0.55195402298850571</v>
          </cell>
          <cell r="Q252">
            <v>0.57499999999999996</v>
          </cell>
        </row>
        <row r="253">
          <cell r="B253" t="str">
            <v>EDUCATIVO</v>
          </cell>
        </row>
        <row r="254">
          <cell r="B254" t="str">
            <v>EDUCATIVO</v>
          </cell>
        </row>
        <row r="255">
          <cell r="B255" t="str">
            <v>RECAUDO EDUCATIVO</v>
          </cell>
          <cell r="C255" t="str">
            <v>No.</v>
          </cell>
          <cell r="D255" t="str">
            <v>Previsto</v>
          </cell>
          <cell r="E255">
            <v>9300.3774093563552</v>
          </cell>
          <cell r="F255">
            <v>624.35453760251471</v>
          </cell>
          <cell r="G255">
            <v>1276.6539672010233</v>
          </cell>
          <cell r="H255">
            <v>1955.5272163883192</v>
          </cell>
          <cell r="I255">
            <v>2656.0813497984955</v>
          </cell>
          <cell r="J255">
            <v>3384.1035533936679</v>
          </cell>
          <cell r="K255">
            <v>4127.4964724032188</v>
          </cell>
          <cell r="L255">
            <v>4900.3785875496369</v>
          </cell>
          <cell r="M255">
            <v>5709.1156310671849</v>
          </cell>
          <cell r="N255">
            <v>6554.0585748997237</v>
          </cell>
          <cell r="O255">
            <v>7433.0998742691572</v>
          </cell>
          <cell r="P255">
            <v>8348.1414324861016</v>
          </cell>
          <cell r="Q255">
            <v>9300.3774093563552</v>
          </cell>
        </row>
        <row r="256">
          <cell r="D256" t="str">
            <v>Real</v>
          </cell>
          <cell r="E256">
            <v>6273.9455972700016</v>
          </cell>
          <cell r="F256">
            <v>397.91774979000002</v>
          </cell>
          <cell r="G256">
            <v>876.44725979000009</v>
          </cell>
          <cell r="H256">
            <v>1481.4754237900001</v>
          </cell>
          <cell r="I256">
            <v>2008.6887662100003</v>
          </cell>
          <cell r="J256">
            <v>2577.5440217100004</v>
          </cell>
          <cell r="K256">
            <v>3119.5516137100003</v>
          </cell>
          <cell r="L256">
            <v>3552.8018943800002</v>
          </cell>
          <cell r="M256">
            <v>4022.3333123800003</v>
          </cell>
          <cell r="N256">
            <v>4541.0995483800007</v>
          </cell>
          <cell r="O256">
            <v>5064.6468007400008</v>
          </cell>
          <cell r="P256">
            <v>5624.4150632700012</v>
          </cell>
          <cell r="Q256">
            <v>6273.9455972700016</v>
          </cell>
        </row>
        <row r="257">
          <cell r="D257" t="str">
            <v>Cumplimiento</v>
          </cell>
          <cell r="E257">
            <v>0.6745904301645107</v>
          </cell>
          <cell r="F257">
            <v>0.6373265922243172</v>
          </cell>
          <cell r="G257">
            <v>0.68651904298825073</v>
          </cell>
          <cell r="H257">
            <v>0.75758363850652533</v>
          </cell>
          <cell r="I257">
            <v>0.7562602577524179</v>
          </cell>
          <cell r="J257">
            <v>0.76166227807218589</v>
          </cell>
          <cell r="K257">
            <v>0.75579752389071175</v>
          </cell>
          <cell r="L257">
            <v>0.72500559516086838</v>
          </cell>
          <cell r="M257">
            <v>0.70454577771936278</v>
          </cell>
          <cell r="N257">
            <v>0.69286831914673253</v>
          </cell>
          <cell r="O257">
            <v>0.68136401856674511</v>
          </cell>
          <cell r="P257">
            <v>0.67373260368865517</v>
          </cell>
          <cell r="Q257">
            <v>0.6745904301645107</v>
          </cell>
        </row>
        <row r="258">
          <cell r="B258" t="str">
            <v>EJECUCION GASTO EDUCATIVO</v>
          </cell>
        </row>
        <row r="259">
          <cell r="B259" t="str">
            <v>EJECUCION GASTO EDUCATIVO</v>
          </cell>
        </row>
        <row r="260">
          <cell r="B260" t="str">
            <v>RECAUDO EDUCATIVO</v>
          </cell>
          <cell r="C260" t="str">
            <v>No.</v>
          </cell>
          <cell r="D260" t="str">
            <v>Previsto</v>
          </cell>
          <cell r="E260">
            <v>15975.000000000002</v>
          </cell>
          <cell r="F260">
            <v>1257.8905901338062</v>
          </cell>
          <cell r="G260">
            <v>2158.669915631991</v>
          </cell>
          <cell r="H260">
            <v>2960.4273216758388</v>
          </cell>
          <cell r="I260">
            <v>734.80171293440401</v>
          </cell>
          <cell r="J260">
            <v>935.79585617295334</v>
          </cell>
          <cell r="K260">
            <v>1935.5265092306113</v>
          </cell>
          <cell r="L260">
            <v>1921.882781682662</v>
          </cell>
          <cell r="M260">
            <v>1024.9763475229101</v>
          </cell>
          <cell r="N260">
            <v>1288.1528575745892</v>
          </cell>
          <cell r="O260">
            <v>1236.4995436071486</v>
          </cell>
          <cell r="P260">
            <v>1567.442121961164</v>
          </cell>
          <cell r="Q260">
            <v>2369.4949476377178</v>
          </cell>
          <cell r="V260">
            <v>15975.000000000002</v>
          </cell>
        </row>
        <row r="261">
          <cell r="D261" t="str">
            <v>Real</v>
          </cell>
          <cell r="E261">
            <v>6859.6031910000002</v>
          </cell>
          <cell r="F261">
            <v>641.22844599999996</v>
          </cell>
          <cell r="G261">
            <v>905.61607600000002</v>
          </cell>
          <cell r="H261">
            <v>1053.4785360000001</v>
          </cell>
          <cell r="I261">
            <v>1140.741174</v>
          </cell>
          <cell r="J261">
            <v>1451.2344969999999</v>
          </cell>
          <cell r="K261">
            <v>2699.307092</v>
          </cell>
          <cell r="L261">
            <v>4325.5549069999997</v>
          </cell>
          <cell r="M261">
            <v>4610.5763639999996</v>
          </cell>
          <cell r="N261">
            <v>4721.0409669999999</v>
          </cell>
          <cell r="O261">
            <v>4837.8367760000001</v>
          </cell>
          <cell r="P261">
            <v>5118.2218389999998</v>
          </cell>
          <cell r="Q261">
            <v>6859.6031910000002</v>
          </cell>
        </row>
        <row r="262">
          <cell r="D262" t="str">
            <v>Cumplimiento</v>
          </cell>
          <cell r="E262">
            <v>0.42939613089201872</v>
          </cell>
          <cell r="F262">
            <v>0.50976488021250743</v>
          </cell>
          <cell r="G262">
            <v>0.4195250368951679</v>
          </cell>
          <cell r="H262">
            <v>0.35585353786143514</v>
          </cell>
          <cell r="I262">
            <v>1.5524476248762289</v>
          </cell>
          <cell r="J262">
            <v>1.5508024398985834</v>
          </cell>
          <cell r="K262">
            <v>1.3946112745689017</v>
          </cell>
          <cell r="L262">
            <v>2.2506861231218567</v>
          </cell>
          <cell r="M262">
            <v>4.4982270811833969</v>
          </cell>
          <cell r="N262">
            <v>3.6649695253473693</v>
          </cell>
          <cell r="O262">
            <v>3.9125261315397961</v>
          </cell>
          <cell r="P262">
            <v>3.2653338629155533</v>
          </cell>
          <cell r="Q262">
            <v>2.8949642614088384</v>
          </cell>
        </row>
        <row r="264">
          <cell r="B264" t="str">
            <v>OCTUBRE</v>
          </cell>
        </row>
        <row r="265">
          <cell r="B265" t="str">
            <v>NOVIEMBRE</v>
          </cell>
        </row>
        <row r="266">
          <cell r="B266" t="str">
            <v>DICIEMBRE</v>
          </cell>
        </row>
      </sheetData>
      <sheetData sheetId="8">
        <row r="1">
          <cell r="D1">
            <v>41275</v>
          </cell>
          <cell r="E1">
            <v>41306</v>
          </cell>
          <cell r="F1">
            <v>41334</v>
          </cell>
          <cell r="G1">
            <v>41365</v>
          </cell>
          <cell r="H1">
            <v>41395</v>
          </cell>
          <cell r="I1">
            <v>41426</v>
          </cell>
          <cell r="J1">
            <v>41456</v>
          </cell>
          <cell r="K1">
            <v>41487</v>
          </cell>
          <cell r="L1">
            <v>41518</v>
          </cell>
          <cell r="M1">
            <v>41548</v>
          </cell>
          <cell r="N1">
            <v>41579</v>
          </cell>
          <cell r="O1">
            <v>41609</v>
          </cell>
        </row>
        <row r="2">
          <cell r="B2" t="str">
            <v>FLUJO DE CAJA EJECUTADO 2013</v>
          </cell>
        </row>
        <row r="3">
          <cell r="B3" t="str">
            <v>(Millones de Pesos)</v>
          </cell>
        </row>
        <row r="4">
          <cell r="B4" t="str">
            <v xml:space="preserve">D E T A L L E </v>
          </cell>
          <cell r="C4" t="str">
            <v>TOTAL</v>
          </cell>
          <cell r="D4" t="str">
            <v xml:space="preserve">FLUJO  DE CAJA MENSUALIZADO </v>
          </cell>
        </row>
        <row r="5">
          <cell r="C5" t="str">
            <v>AÑO</v>
          </cell>
          <cell r="D5" t="str">
            <v>ENERO</v>
          </cell>
          <cell r="E5" t="str">
            <v>FEBRERO</v>
          </cell>
          <cell r="F5" t="str">
            <v>MARZO</v>
          </cell>
          <cell r="G5" t="str">
            <v>ABRIL</v>
          </cell>
          <cell r="H5" t="str">
            <v>MAYO</v>
          </cell>
          <cell r="I5" t="str">
            <v>JUNIO</v>
          </cell>
          <cell r="J5" t="str">
            <v>JULIO</v>
          </cell>
          <cell r="K5" t="str">
            <v>AGOSTO</v>
          </cell>
          <cell r="L5" t="str">
            <v>SEPTIEMBRE</v>
          </cell>
          <cell r="M5" t="str">
            <v>OCTUBRE</v>
          </cell>
          <cell r="N5" t="str">
            <v>NOVIEM</v>
          </cell>
          <cell r="O5" t="str">
            <v>DICIEMBRE</v>
          </cell>
        </row>
        <row r="6">
          <cell r="B6" t="str">
            <v>A.   SALDO DISPONIBLE INICIAL</v>
          </cell>
          <cell r="C6">
            <v>1315433.2402205495</v>
          </cell>
          <cell r="D6">
            <v>1315433.2402205495</v>
          </cell>
          <cell r="E6">
            <v>1303718.9286441696</v>
          </cell>
          <cell r="F6">
            <v>1792718.9826753994</v>
          </cell>
          <cell r="G6">
            <v>1737853.2517186995</v>
          </cell>
          <cell r="H6">
            <v>1597149.0812930793</v>
          </cell>
          <cell r="I6">
            <v>1513504.0214627294</v>
          </cell>
          <cell r="J6">
            <v>1455299.6278523193</v>
          </cell>
          <cell r="K6">
            <v>1391473.3948723695</v>
          </cell>
          <cell r="L6">
            <v>1341201.0735809295</v>
          </cell>
          <cell r="M6">
            <v>1285850.3715579596</v>
          </cell>
          <cell r="N6">
            <v>1238177.7942299896</v>
          </cell>
          <cell r="O6">
            <v>1202860.1936075697</v>
          </cell>
        </row>
        <row r="8">
          <cell r="B8" t="str">
            <v xml:space="preserve">B.   INGRESOS VIGENCIA </v>
          </cell>
          <cell r="C8">
            <v>2714101.75185091</v>
          </cell>
          <cell r="D8">
            <v>169305.16614433</v>
          </cell>
          <cell r="E8">
            <v>786072.96173018985</v>
          </cell>
          <cell r="F8">
            <v>169147.88514981998</v>
          </cell>
          <cell r="G8">
            <v>162795.57953914997</v>
          </cell>
          <cell r="H8">
            <v>177776.16550522999</v>
          </cell>
          <cell r="I8">
            <v>160763.63199646</v>
          </cell>
          <cell r="J8">
            <v>210606.53774761004</v>
          </cell>
          <cell r="K8">
            <v>165523.54103392997</v>
          </cell>
          <cell r="L8">
            <v>159886.53102403</v>
          </cell>
          <cell r="M8">
            <v>172974.67930032001</v>
          </cell>
          <cell r="N8">
            <v>159751.10947610997</v>
          </cell>
          <cell r="O8">
            <v>219497.96320373003</v>
          </cell>
        </row>
        <row r="9">
          <cell r="B9" t="str">
            <v>Cartera Hipotecaria</v>
          </cell>
          <cell r="C9">
            <v>876236.29870755004</v>
          </cell>
          <cell r="D9">
            <v>77911.172126949998</v>
          </cell>
          <cell r="E9">
            <v>133142.37364891</v>
          </cell>
          <cell r="F9">
            <v>59395.342982000002</v>
          </cell>
          <cell r="G9">
            <v>67035.360593139994</v>
          </cell>
          <cell r="H9">
            <v>62265.481302820001</v>
          </cell>
          <cell r="I9">
            <v>63521.642728010003</v>
          </cell>
          <cell r="J9">
            <v>68831.470925119997</v>
          </cell>
          <cell r="K9">
            <v>66784.119120000003</v>
          </cell>
          <cell r="L9">
            <v>66216.661874590005</v>
          </cell>
          <cell r="M9">
            <v>71907.212859339998</v>
          </cell>
          <cell r="N9">
            <v>65448.136520789994</v>
          </cell>
          <cell r="O9">
            <v>73777.324025880007</v>
          </cell>
        </row>
        <row r="10">
          <cell r="B10" t="str">
            <v xml:space="preserve">  Recaudo Tesorería</v>
          </cell>
          <cell r="C10">
            <v>739146.88353185006</v>
          </cell>
          <cell r="D10">
            <v>57353.190451950002</v>
          </cell>
          <cell r="E10">
            <v>53355.863714910003</v>
          </cell>
          <cell r="F10">
            <v>51498.823080000002</v>
          </cell>
          <cell r="G10">
            <v>55843.221995139997</v>
          </cell>
          <cell r="H10">
            <v>58511.530495819999</v>
          </cell>
          <cell r="I10">
            <v>60894.543511010001</v>
          </cell>
          <cell r="J10">
            <v>66204.225238119994</v>
          </cell>
          <cell r="K10">
            <v>64775.700710999998</v>
          </cell>
          <cell r="L10">
            <v>64475.977932590002</v>
          </cell>
          <cell r="M10">
            <v>69921.302606340003</v>
          </cell>
          <cell r="N10">
            <v>64003.632610089997</v>
          </cell>
          <cell r="O10">
            <v>72308.871184880001</v>
          </cell>
        </row>
        <row r="11">
          <cell r="B11" t="str">
            <v xml:space="preserve">  Abono de Cesantías</v>
          </cell>
          <cell r="C11">
            <v>137089.41517570001</v>
          </cell>
          <cell r="D11">
            <v>20557.981674999999</v>
          </cell>
          <cell r="E11">
            <v>79786.509934000002</v>
          </cell>
          <cell r="F11">
            <v>7896.519902</v>
          </cell>
          <cell r="G11">
            <v>11192.138598</v>
          </cell>
          <cell r="H11">
            <v>3753.9508070000002</v>
          </cell>
          <cell r="I11">
            <v>2627.099217</v>
          </cell>
          <cell r="J11">
            <v>2627.2456870000001</v>
          </cell>
          <cell r="K11">
            <v>2008.4184090000001</v>
          </cell>
          <cell r="L11">
            <v>1740.6839419999999</v>
          </cell>
          <cell r="M11">
            <v>1985.910253</v>
          </cell>
          <cell r="N11">
            <v>1444.5039107</v>
          </cell>
          <cell r="O11">
            <v>1468.452841</v>
          </cell>
        </row>
        <row r="12">
          <cell r="B12" t="str">
            <v>Cartera Educativa</v>
          </cell>
          <cell r="C12">
            <v>6273.9455972700016</v>
          </cell>
          <cell r="D12">
            <v>397.91774979000002</v>
          </cell>
          <cell r="E12">
            <v>478.52951000000002</v>
          </cell>
          <cell r="F12">
            <v>605.02816399999995</v>
          </cell>
          <cell r="G12">
            <v>527.21334242</v>
          </cell>
          <cell r="H12">
            <v>568.8552555</v>
          </cell>
          <cell r="I12">
            <v>542.00759200000005</v>
          </cell>
          <cell r="J12">
            <v>433.25028067</v>
          </cell>
          <cell r="K12">
            <v>469.53141799999997</v>
          </cell>
          <cell r="L12">
            <v>518.76623600000005</v>
          </cell>
          <cell r="M12">
            <v>523.54725236000002</v>
          </cell>
          <cell r="N12">
            <v>559.76826253000002</v>
          </cell>
          <cell r="O12">
            <v>649.53053399999999</v>
          </cell>
        </row>
        <row r="13">
          <cell r="B13" t="str">
            <v>Aportes de Afiliados</v>
          </cell>
          <cell r="C13">
            <v>1305188.5285401302</v>
          </cell>
          <cell r="D13">
            <v>52087.706222870002</v>
          </cell>
          <cell r="E13">
            <v>602632.93696199998</v>
          </cell>
          <cell r="F13">
            <v>70123.70631989</v>
          </cell>
          <cell r="G13">
            <v>51611.017058559999</v>
          </cell>
          <cell r="H13">
            <v>64503.68258113</v>
          </cell>
          <cell r="I13">
            <v>61881.49938293</v>
          </cell>
          <cell r="J13">
            <v>86828.819134820005</v>
          </cell>
          <cell r="K13">
            <v>49932.781790000001</v>
          </cell>
          <cell r="L13">
            <v>48127.464035019999</v>
          </cell>
          <cell r="M13">
            <v>59439.630512999996</v>
          </cell>
          <cell r="N13">
            <v>48579.424100290002</v>
          </cell>
          <cell r="O13">
            <v>109439.86043962</v>
          </cell>
        </row>
        <row r="14">
          <cell r="B14" t="str">
            <v>Ahorro Voluntario</v>
          </cell>
          <cell r="C14">
            <v>349024.48798324005</v>
          </cell>
          <cell r="D14">
            <v>29766.85865559</v>
          </cell>
          <cell r="E14">
            <v>28486.279471000002</v>
          </cell>
          <cell r="F14">
            <v>27280.04194005</v>
          </cell>
          <cell r="G14">
            <v>30651.990436700002</v>
          </cell>
          <cell r="H14">
            <v>29207.460849899999</v>
          </cell>
          <cell r="I14">
            <v>27246.997263009998</v>
          </cell>
          <cell r="J14">
            <v>30095.200926509999</v>
          </cell>
          <cell r="K14">
            <v>29113.158657</v>
          </cell>
          <cell r="L14">
            <v>29289.506900640001</v>
          </cell>
          <cell r="M14">
            <v>29628.30448974</v>
          </cell>
          <cell r="N14">
            <v>27740.83603816</v>
          </cell>
          <cell r="O14">
            <v>30517.852354940002</v>
          </cell>
        </row>
        <row r="15">
          <cell r="B15" t="str">
            <v>Rendimientos Financieros</v>
          </cell>
          <cell r="C15">
            <v>120122.84566740002</v>
          </cell>
          <cell r="D15">
            <v>4372.1102738099999</v>
          </cell>
          <cell r="E15">
            <v>17677.277273</v>
          </cell>
          <cell r="F15">
            <v>7493.3965742800001</v>
          </cell>
          <cell r="G15">
            <v>7195.0540404699996</v>
          </cell>
          <cell r="H15">
            <v>15262.845944459999</v>
          </cell>
          <cell r="I15">
            <v>3062.5664653399999</v>
          </cell>
          <cell r="J15">
            <v>18732.46342263</v>
          </cell>
          <cell r="K15">
            <v>14287.116215</v>
          </cell>
          <cell r="L15">
            <v>10631.405914249999</v>
          </cell>
          <cell r="M15">
            <v>6999.7512549000003</v>
          </cell>
          <cell r="N15">
            <v>13225.413043070001</v>
          </cell>
          <cell r="O15">
            <v>1183.44524619</v>
          </cell>
        </row>
        <row r="16">
          <cell r="B16" t="str">
            <v>Recaudo Intereses Credito Constuctor</v>
          </cell>
          <cell r="C16">
            <v>0</v>
          </cell>
          <cell r="D16">
            <v>0</v>
          </cell>
          <cell r="E16">
            <v>0</v>
          </cell>
          <cell r="F16">
            <v>0</v>
          </cell>
          <cell r="G16">
            <v>0</v>
          </cell>
          <cell r="H16">
            <v>0</v>
          </cell>
          <cell r="I16">
            <v>0</v>
          </cell>
          <cell r="J16">
            <v>0</v>
          </cell>
          <cell r="K16">
            <v>0</v>
          </cell>
          <cell r="L16">
            <v>0</v>
          </cell>
          <cell r="M16">
            <v>0</v>
          </cell>
          <cell r="N16">
            <v>0</v>
          </cell>
          <cell r="O16">
            <v>0</v>
          </cell>
        </row>
        <row r="17">
          <cell r="B17" t="str">
            <v>Comisión Recaudo Seguros a Terceros</v>
          </cell>
          <cell r="C17">
            <v>4897.7830655400003</v>
          </cell>
          <cell r="D17">
            <v>433.63356299999998</v>
          </cell>
          <cell r="E17">
            <v>159.55714785999999</v>
          </cell>
          <cell r="F17">
            <v>0</v>
          </cell>
          <cell r="G17">
            <v>888.20878045999996</v>
          </cell>
          <cell r="H17">
            <v>436.15272021999999</v>
          </cell>
          <cell r="I17">
            <v>137.65791100000001</v>
          </cell>
          <cell r="J17">
            <v>536.71197500000005</v>
          </cell>
          <cell r="K17">
            <v>646.80825000000004</v>
          </cell>
          <cell r="L17">
            <v>480.95214499999997</v>
          </cell>
          <cell r="M17">
            <v>494.84057000000001</v>
          </cell>
          <cell r="N17">
            <v>502.00491</v>
          </cell>
          <cell r="O17">
            <v>181.25509299999999</v>
          </cell>
        </row>
        <row r="18">
          <cell r="B18" t="str">
            <v>Arrendamiento activos fijos</v>
          </cell>
          <cell r="C18">
            <v>1680.2632719999999</v>
          </cell>
          <cell r="D18">
            <v>700</v>
          </cell>
          <cell r="E18">
            <v>0</v>
          </cell>
          <cell r="F18">
            <v>0</v>
          </cell>
          <cell r="G18">
            <v>465</v>
          </cell>
          <cell r="H18">
            <v>0</v>
          </cell>
          <cell r="I18">
            <v>0</v>
          </cell>
          <cell r="J18">
            <v>0</v>
          </cell>
          <cell r="K18">
            <v>0</v>
          </cell>
          <cell r="L18">
            <v>499.76803000000001</v>
          </cell>
          <cell r="M18">
            <v>0</v>
          </cell>
          <cell r="N18">
            <v>3</v>
          </cell>
          <cell r="O18">
            <v>12.495241999999999</v>
          </cell>
        </row>
        <row r="19">
          <cell r="B19" t="str">
            <v>Venta de Activos</v>
          </cell>
          <cell r="C19">
            <v>640</v>
          </cell>
          <cell r="D19">
            <v>0</v>
          </cell>
          <cell r="E19">
            <v>0</v>
          </cell>
          <cell r="F19">
            <v>0</v>
          </cell>
          <cell r="G19">
            <v>0</v>
          </cell>
          <cell r="H19">
            <v>0</v>
          </cell>
          <cell r="I19">
            <v>0</v>
          </cell>
          <cell r="J19">
            <v>0</v>
          </cell>
          <cell r="K19">
            <v>0</v>
          </cell>
          <cell r="L19">
            <v>0</v>
          </cell>
          <cell r="M19">
            <v>640</v>
          </cell>
          <cell r="N19">
            <v>0</v>
          </cell>
          <cell r="O19">
            <v>0</v>
          </cell>
        </row>
        <row r="20">
          <cell r="B20" t="str">
            <v>Otros Ingresos</v>
          </cell>
          <cell r="C20">
            <v>50037.599017779998</v>
          </cell>
          <cell r="D20">
            <v>3635.7675523199996</v>
          </cell>
          <cell r="E20">
            <v>3496.0077174200001</v>
          </cell>
          <cell r="F20">
            <v>4250.3691695999996</v>
          </cell>
          <cell r="G20">
            <v>4421.7352873999998</v>
          </cell>
          <cell r="H20">
            <v>5531.6868512000001</v>
          </cell>
          <cell r="I20">
            <v>4371.2606541699997</v>
          </cell>
          <cell r="J20">
            <v>5148.6210828599997</v>
          </cell>
          <cell r="K20">
            <v>4290.0255839299998</v>
          </cell>
          <cell r="L20">
            <v>4122.0058885300004</v>
          </cell>
          <cell r="M20">
            <v>3341.3923609800004</v>
          </cell>
          <cell r="N20">
            <v>3692.5266012700004</v>
          </cell>
          <cell r="O20">
            <v>3736.2002681000004</v>
          </cell>
        </row>
        <row r="21">
          <cell r="B21" t="str">
            <v xml:space="preserve">  Reintegro de Crédito Educativo</v>
          </cell>
          <cell r="C21">
            <v>126.14952500000001</v>
          </cell>
          <cell r="D21">
            <v>48.509659999999997</v>
          </cell>
          <cell r="E21">
            <v>1.5701860000000001</v>
          </cell>
          <cell r="F21">
            <v>0</v>
          </cell>
          <cell r="G21">
            <v>3.0766260000000001</v>
          </cell>
          <cell r="H21">
            <v>2.8145090000000001</v>
          </cell>
          <cell r="I21">
            <v>10.541466</v>
          </cell>
          <cell r="J21">
            <v>6.79671</v>
          </cell>
          <cell r="K21">
            <v>18.410921999999999</v>
          </cell>
          <cell r="L21">
            <v>0.5</v>
          </cell>
          <cell r="M21">
            <v>0</v>
          </cell>
          <cell r="N21">
            <v>3.93</v>
          </cell>
          <cell r="O21">
            <v>29.999445999999999</v>
          </cell>
        </row>
        <row r="22">
          <cell r="B22" t="str">
            <v xml:space="preserve">  Reintegros Cartera Hipotecaria</v>
          </cell>
          <cell r="C22">
            <v>18365.853041219998</v>
          </cell>
          <cell r="D22">
            <v>990.13347322000004</v>
          </cell>
          <cell r="E22">
            <v>1560.4888762400001</v>
          </cell>
          <cell r="F22">
            <v>1981.45969393</v>
          </cell>
          <cell r="G22">
            <v>1508.0273704599999</v>
          </cell>
          <cell r="H22">
            <v>2082.83026591</v>
          </cell>
          <cell r="I22">
            <v>1365.2629139200001</v>
          </cell>
          <cell r="J22">
            <v>1307.9723289799999</v>
          </cell>
          <cell r="K22">
            <v>1454.1557146499999</v>
          </cell>
          <cell r="L22">
            <v>1484.9558687199999</v>
          </cell>
          <cell r="M22">
            <v>1302.150715</v>
          </cell>
          <cell r="N22">
            <v>1830.64103419</v>
          </cell>
          <cell r="O22">
            <v>1497.7747859999999</v>
          </cell>
        </row>
        <row r="23">
          <cell r="B23" t="str">
            <v xml:space="preserve">  Reintegros Aportes de Cesantías</v>
          </cell>
          <cell r="C23">
            <v>28388.946610850002</v>
          </cell>
          <cell r="D23">
            <v>2147.2730033799999</v>
          </cell>
          <cell r="E23">
            <v>1851.8560215699999</v>
          </cell>
          <cell r="F23">
            <v>2145.6117086099998</v>
          </cell>
          <cell r="G23">
            <v>2782.1571877299998</v>
          </cell>
          <cell r="H23">
            <v>2668.5372158300002</v>
          </cell>
          <cell r="I23">
            <v>2863.5534487</v>
          </cell>
          <cell r="J23">
            <v>3353.6790958900001</v>
          </cell>
          <cell r="K23">
            <v>2589.8207890799999</v>
          </cell>
          <cell r="L23">
            <v>2463.5170154100001</v>
          </cell>
          <cell r="M23">
            <v>1990.49096229</v>
          </cell>
          <cell r="N23">
            <v>1597.7088185800001</v>
          </cell>
          <cell r="O23">
            <v>1934.7413437800001</v>
          </cell>
        </row>
        <row r="24">
          <cell r="B24" t="str">
            <v xml:space="preserve">  Otros Ingresos - código 19 </v>
          </cell>
          <cell r="C24">
            <v>3156.6498407100007</v>
          </cell>
          <cell r="D24">
            <v>449.85141571999998</v>
          </cell>
          <cell r="E24">
            <v>82.092633609999993</v>
          </cell>
          <cell r="F24">
            <v>123.29776706</v>
          </cell>
          <cell r="G24">
            <v>128.47410321000001</v>
          </cell>
          <cell r="H24">
            <v>777.50486046000003</v>
          </cell>
          <cell r="I24">
            <v>131.90282554999999</v>
          </cell>
          <cell r="J24">
            <v>480.17294799000001</v>
          </cell>
          <cell r="K24">
            <v>227.63815819999999</v>
          </cell>
          <cell r="L24">
            <v>173.03300440000001</v>
          </cell>
          <cell r="M24">
            <v>48.750683690000002</v>
          </cell>
          <cell r="N24">
            <v>260.24674850000002</v>
          </cell>
          <cell r="O24">
            <v>273.68469232000001</v>
          </cell>
        </row>
        <row r="25">
          <cell r="B25" t="str">
            <v>C.   EGRESOS VIGENCIA</v>
          </cell>
          <cell r="C25">
            <v>2622853.3248190898</v>
          </cell>
          <cell r="D25">
            <v>103598.86515125999</v>
          </cell>
          <cell r="E25">
            <v>271179.18438263994</v>
          </cell>
          <cell r="F25">
            <v>204505.40367518002</v>
          </cell>
          <cell r="G25">
            <v>288735.19882721</v>
          </cell>
          <cell r="H25">
            <v>249679.96941887998</v>
          </cell>
          <cell r="I25">
            <v>206818.46519969997</v>
          </cell>
          <cell r="J25">
            <v>267835.10827521002</v>
          </cell>
          <cell r="K25">
            <v>210587.74252080999</v>
          </cell>
          <cell r="L25">
            <v>209477.90635345996</v>
          </cell>
          <cell r="M25">
            <v>216225.42482632003</v>
          </cell>
          <cell r="N25">
            <v>193471.75327815997</v>
          </cell>
          <cell r="O25">
            <v>200738.30291025998</v>
          </cell>
        </row>
        <row r="26">
          <cell r="B26" t="str">
            <v>Gastos Operacionales y no Operacionales</v>
          </cell>
          <cell r="C26">
            <v>133589.46091138001</v>
          </cell>
          <cell r="D26">
            <v>2447.3680656900001</v>
          </cell>
          <cell r="E26">
            <v>3934.2334058599999</v>
          </cell>
          <cell r="F26">
            <v>8089.9478458800004</v>
          </cell>
          <cell r="G26">
            <v>11665.351256890001</v>
          </cell>
          <cell r="H26">
            <v>12326.34780256</v>
          </cell>
          <cell r="I26">
            <v>11466.40904255</v>
          </cell>
          <cell r="J26">
            <v>12626.985376729999</v>
          </cell>
          <cell r="K26">
            <v>11765.883311060001</v>
          </cell>
          <cell r="L26">
            <v>11769.447798179999</v>
          </cell>
          <cell r="M26">
            <v>11643.57068694</v>
          </cell>
          <cell r="N26">
            <v>14482.65603794</v>
          </cell>
          <cell r="O26">
            <v>21371.2602811</v>
          </cell>
        </row>
        <row r="27">
          <cell r="B27" t="str">
            <v xml:space="preserve">Cesantías </v>
          </cell>
          <cell r="C27">
            <v>1051082.9977550001</v>
          </cell>
          <cell r="D27">
            <v>70247.103437999991</v>
          </cell>
          <cell r="E27">
            <v>151869.53059399998</v>
          </cell>
          <cell r="F27">
            <v>109420.03972</v>
          </cell>
          <cell r="G27">
            <v>137194.45020999998</v>
          </cell>
          <cell r="H27">
            <v>97533.359400999994</v>
          </cell>
          <cell r="I27">
            <v>75865.779345000003</v>
          </cell>
          <cell r="J27">
            <v>102813.425802</v>
          </cell>
          <cell r="K27">
            <v>69328.734656999994</v>
          </cell>
          <cell r="L27">
            <v>64699.889126999995</v>
          </cell>
          <cell r="M27">
            <v>64430.528309000001</v>
          </cell>
          <cell r="N27">
            <v>52279.288136999996</v>
          </cell>
          <cell r="O27">
            <v>55400.869015000004</v>
          </cell>
        </row>
        <row r="28">
          <cell r="B28" t="str">
            <v xml:space="preserve"> Parciales</v>
          </cell>
          <cell r="C28">
            <v>744864.62911500013</v>
          </cell>
          <cell r="D28">
            <v>47481.219147999996</v>
          </cell>
          <cell r="E28">
            <v>126116.07888099999</v>
          </cell>
          <cell r="F28">
            <v>82691.143502000006</v>
          </cell>
          <cell r="G28">
            <v>101124.07120599999</v>
          </cell>
          <cell r="H28">
            <v>68308.560201</v>
          </cell>
          <cell r="I28">
            <v>52473.891172000003</v>
          </cell>
          <cell r="J28">
            <v>70380.498462000003</v>
          </cell>
          <cell r="K28">
            <v>44398.887981</v>
          </cell>
          <cell r="L28">
            <v>41336.287106999996</v>
          </cell>
          <cell r="M28">
            <v>41241.409123999998</v>
          </cell>
          <cell r="N28">
            <v>33527.312560999999</v>
          </cell>
          <cell r="O28">
            <v>35785.269769999999</v>
          </cell>
        </row>
        <row r="29">
          <cell r="B29" t="str">
            <v xml:space="preserve"> Definitivas</v>
          </cell>
          <cell r="C29">
            <v>306218.36864</v>
          </cell>
          <cell r="D29">
            <v>22765.884290000002</v>
          </cell>
          <cell r="E29">
            <v>25753.451712999999</v>
          </cell>
          <cell r="F29">
            <v>26728.896218000002</v>
          </cell>
          <cell r="G29">
            <v>36070.379004000002</v>
          </cell>
          <cell r="H29">
            <v>29224.799200000001</v>
          </cell>
          <cell r="I29">
            <v>23391.888172999999</v>
          </cell>
          <cell r="J29">
            <v>32432.927339999998</v>
          </cell>
          <cell r="K29">
            <v>24929.846676000001</v>
          </cell>
          <cell r="L29">
            <v>23363.602019999998</v>
          </cell>
          <cell r="M29">
            <v>23189.119185</v>
          </cell>
          <cell r="N29">
            <v>18751.975576000001</v>
          </cell>
          <cell r="O29">
            <v>19615.599245000001</v>
          </cell>
        </row>
        <row r="30">
          <cell r="B30" t="str">
            <v>Ahorro Voluntario</v>
          </cell>
          <cell r="C30">
            <v>294071.39851000003</v>
          </cell>
          <cell r="D30">
            <v>25993.245864</v>
          </cell>
          <cell r="E30">
            <v>23762.695013</v>
          </cell>
          <cell r="F30">
            <v>16800.424148999999</v>
          </cell>
          <cell r="G30">
            <v>29543.903789</v>
          </cell>
          <cell r="H30">
            <v>24567.290292000002</v>
          </cell>
          <cell r="I30">
            <v>21982.392218000001</v>
          </cell>
          <cell r="J30">
            <v>30428.089931999999</v>
          </cell>
          <cell r="K30">
            <v>23220.258109999999</v>
          </cell>
          <cell r="L30">
            <v>25186.218095</v>
          </cell>
          <cell r="M30">
            <v>28271.643539000001</v>
          </cell>
          <cell r="N30">
            <v>22419.988055999998</v>
          </cell>
          <cell r="O30">
            <v>21895.249453</v>
          </cell>
        </row>
        <row r="31">
          <cell r="B31" t="str">
            <v xml:space="preserve">Crédito </v>
          </cell>
          <cell r="C31">
            <v>1088562.3589797798</v>
          </cell>
          <cell r="D31">
            <v>4656.21554397</v>
          </cell>
          <cell r="E31">
            <v>89569.781098000007</v>
          </cell>
          <cell r="F31">
            <v>69036.393179110004</v>
          </cell>
          <cell r="G31">
            <v>107341.30087368999</v>
          </cell>
          <cell r="H31">
            <v>111884.67425934999</v>
          </cell>
          <cell r="I31">
            <v>93259.228922020004</v>
          </cell>
          <cell r="J31">
            <v>117992.19989338001</v>
          </cell>
          <cell r="K31">
            <v>101736.70356957999</v>
          </cell>
          <cell r="L31">
            <v>102062.95856452</v>
          </cell>
          <cell r="M31">
            <v>105010.1505817</v>
          </cell>
          <cell r="N31">
            <v>95513.772187459996</v>
          </cell>
          <cell r="O31">
            <v>90498.980306999991</v>
          </cell>
        </row>
        <row r="32">
          <cell r="B32" t="str">
            <v xml:space="preserve">  Hipotecario</v>
          </cell>
          <cell r="C32">
            <v>1078331.4975607798</v>
          </cell>
          <cell r="D32">
            <v>3859.85998397</v>
          </cell>
          <cell r="E32">
            <v>89009.738865000007</v>
          </cell>
          <cell r="F32">
            <v>68722.640307110007</v>
          </cell>
          <cell r="G32">
            <v>107029.78676669</v>
          </cell>
          <cell r="H32">
            <v>111301.55179935</v>
          </cell>
          <cell r="I32">
            <v>91668.36734302</v>
          </cell>
          <cell r="J32">
            <v>116103.67444538001</v>
          </cell>
          <cell r="K32">
            <v>101217.88569657999</v>
          </cell>
          <cell r="L32">
            <v>101714.32574652</v>
          </cell>
          <cell r="M32">
            <v>104623.4243937</v>
          </cell>
          <cell r="N32">
            <v>94781.498814460007</v>
          </cell>
          <cell r="O32">
            <v>88298.743398999999</v>
          </cell>
        </row>
        <row r="33">
          <cell r="B33" t="str">
            <v xml:space="preserve">  Educativo</v>
          </cell>
          <cell r="C33">
            <v>6859.6031910000002</v>
          </cell>
          <cell r="D33">
            <v>641.22844599999996</v>
          </cell>
          <cell r="E33">
            <v>264.38763</v>
          </cell>
          <cell r="F33">
            <v>147.86246</v>
          </cell>
          <cell r="G33">
            <v>87.262637999999995</v>
          </cell>
          <cell r="H33">
            <v>310.49332299999998</v>
          </cell>
          <cell r="I33">
            <v>1248.0725950000001</v>
          </cell>
          <cell r="J33">
            <v>1626.2478149999999</v>
          </cell>
          <cell r="K33">
            <v>285.021457</v>
          </cell>
          <cell r="L33">
            <v>110.464603</v>
          </cell>
          <cell r="M33">
            <v>116.79580900000001</v>
          </cell>
          <cell r="N33">
            <v>280.385063</v>
          </cell>
          <cell r="O33">
            <v>1741.3813520000001</v>
          </cell>
        </row>
        <row r="34">
          <cell r="B34" t="str">
            <v xml:space="preserve">  Legalización de Créditos</v>
          </cell>
          <cell r="C34">
            <v>3371.2582279999997</v>
          </cell>
          <cell r="D34">
            <v>155.12711400000001</v>
          </cell>
          <cell r="E34">
            <v>295.65460300000001</v>
          </cell>
          <cell r="F34">
            <v>165.890412</v>
          </cell>
          <cell r="G34">
            <v>224.25146899999999</v>
          </cell>
          <cell r="H34">
            <v>272.62913700000001</v>
          </cell>
          <cell r="I34">
            <v>342.78898400000003</v>
          </cell>
          <cell r="J34">
            <v>262.27763299999998</v>
          </cell>
          <cell r="K34">
            <v>233.79641599999999</v>
          </cell>
          <cell r="L34">
            <v>238.168215</v>
          </cell>
          <cell r="M34">
            <v>269.93037900000002</v>
          </cell>
          <cell r="N34">
            <v>451.88830999999999</v>
          </cell>
          <cell r="O34">
            <v>458.85555599999998</v>
          </cell>
        </row>
        <row r="35">
          <cell r="B35" t="str">
            <v xml:space="preserve">  Credito Constructor</v>
          </cell>
          <cell r="C35">
            <v>0</v>
          </cell>
          <cell r="D35">
            <v>0</v>
          </cell>
          <cell r="E35">
            <v>0</v>
          </cell>
          <cell r="F35">
            <v>0</v>
          </cell>
          <cell r="G35">
            <v>0</v>
          </cell>
          <cell r="H35">
            <v>0</v>
          </cell>
          <cell r="I35">
            <v>0</v>
          </cell>
          <cell r="J35">
            <v>0</v>
          </cell>
          <cell r="K35">
            <v>0</v>
          </cell>
          <cell r="L35">
            <v>0</v>
          </cell>
          <cell r="M35">
            <v>0</v>
          </cell>
          <cell r="N35">
            <v>0</v>
          </cell>
          <cell r="O35">
            <v>0</v>
          </cell>
        </row>
        <row r="36">
          <cell r="B36" t="str">
            <v>Construcciones y Mejoras</v>
          </cell>
          <cell r="C36">
            <v>307.75540921999999</v>
          </cell>
          <cell r="D36">
            <v>0</v>
          </cell>
          <cell r="E36">
            <v>0</v>
          </cell>
          <cell r="F36">
            <v>0</v>
          </cell>
          <cell r="G36">
            <v>0</v>
          </cell>
          <cell r="H36">
            <v>0</v>
          </cell>
          <cell r="I36">
            <v>14.221735219999999</v>
          </cell>
          <cell r="J36">
            <v>2.016499</v>
          </cell>
          <cell r="K36">
            <v>0</v>
          </cell>
          <cell r="L36">
            <v>0</v>
          </cell>
          <cell r="M36">
            <v>0</v>
          </cell>
          <cell r="N36">
            <v>291.51717500000001</v>
          </cell>
          <cell r="O36">
            <v>0</v>
          </cell>
        </row>
        <row r="37">
          <cell r="B37" t="str">
            <v xml:space="preserve">  Construcción edificio sede</v>
          </cell>
          <cell r="C37">
            <v>0</v>
          </cell>
          <cell r="K37">
            <v>0</v>
          </cell>
          <cell r="L37">
            <v>0</v>
          </cell>
          <cell r="M37">
            <v>0</v>
          </cell>
          <cell r="N37">
            <v>0</v>
          </cell>
          <cell r="O37">
            <v>0</v>
          </cell>
        </row>
        <row r="38">
          <cell r="B38" t="str">
            <v xml:space="preserve">  Adecuaciones y mejoras</v>
          </cell>
          <cell r="C38">
            <v>307.75540921999999</v>
          </cell>
          <cell r="D38">
            <v>0</v>
          </cell>
          <cell r="E38">
            <v>0</v>
          </cell>
          <cell r="F38">
            <v>0</v>
          </cell>
          <cell r="G38">
            <v>0</v>
          </cell>
          <cell r="H38">
            <v>0</v>
          </cell>
          <cell r="I38">
            <v>14.221735219999999</v>
          </cell>
          <cell r="J38">
            <v>2.016499</v>
          </cell>
          <cell r="K38">
            <v>0</v>
          </cell>
          <cell r="L38">
            <v>0</v>
          </cell>
          <cell r="M38">
            <v>0</v>
          </cell>
          <cell r="N38">
            <v>291.51717500000001</v>
          </cell>
          <cell r="O38">
            <v>0</v>
          </cell>
        </row>
        <row r="39">
          <cell r="B39" t="str">
            <v>Proyectos de Tecnología</v>
          </cell>
          <cell r="C39">
            <v>16784.030088560005</v>
          </cell>
          <cell r="D39">
            <v>0</v>
          </cell>
          <cell r="E39">
            <v>3.6192342399999999</v>
          </cell>
          <cell r="F39">
            <v>0</v>
          </cell>
          <cell r="G39">
            <v>857.31266190999997</v>
          </cell>
          <cell r="H39">
            <v>917.92746034000004</v>
          </cell>
          <cell r="I39">
            <v>988.22362324000005</v>
          </cell>
          <cell r="J39">
            <v>699.82772471000021</v>
          </cell>
          <cell r="K39">
            <v>1471.8296035500041</v>
          </cell>
          <cell r="L39">
            <v>2131.9476889999996</v>
          </cell>
          <cell r="M39">
            <v>3293.1825890600039</v>
          </cell>
          <cell r="N39">
            <v>1752.06108107</v>
          </cell>
          <cell r="O39">
            <v>4668.098421439995</v>
          </cell>
        </row>
        <row r="40">
          <cell r="B40" t="str">
            <v xml:space="preserve">  Inversiones tecnológicas</v>
          </cell>
          <cell r="C40">
            <v>889.30121574808732</v>
          </cell>
          <cell r="D40">
            <v>0</v>
          </cell>
          <cell r="E40">
            <v>0</v>
          </cell>
          <cell r="F40">
            <v>0</v>
          </cell>
          <cell r="G40">
            <v>0</v>
          </cell>
          <cell r="H40">
            <v>0</v>
          </cell>
          <cell r="I40">
            <v>0</v>
          </cell>
          <cell r="J40">
            <v>82.233548708634203</v>
          </cell>
          <cell r="K40">
            <v>135.39351707726399</v>
          </cell>
          <cell r="L40">
            <v>6.9265530000000002</v>
          </cell>
          <cell r="M40">
            <v>246.62728218887401</v>
          </cell>
          <cell r="N40">
            <v>58.940590505400003</v>
          </cell>
          <cell r="O40">
            <v>359.17972426791499</v>
          </cell>
        </row>
        <row r="41">
          <cell r="B41" t="str">
            <v xml:space="preserve">  Soporte y operación</v>
          </cell>
          <cell r="C41">
            <v>15894.728872811917</v>
          </cell>
          <cell r="D41">
            <v>0</v>
          </cell>
          <cell r="E41">
            <v>3.6192342399999999</v>
          </cell>
          <cell r="F41">
            <v>0</v>
          </cell>
          <cell r="G41">
            <v>857.31266190999997</v>
          </cell>
          <cell r="H41">
            <v>917.92746034000004</v>
          </cell>
          <cell r="I41">
            <v>988.22362324000005</v>
          </cell>
          <cell r="J41">
            <v>617.59417600136601</v>
          </cell>
          <cell r="K41">
            <v>1336.43608647274</v>
          </cell>
          <cell r="L41">
            <v>2125.0211359999998</v>
          </cell>
          <cell r="M41">
            <v>3046.5553068711301</v>
          </cell>
          <cell r="N41">
            <v>1693.1204905646</v>
          </cell>
          <cell r="O41">
            <v>4308.9186971720801</v>
          </cell>
        </row>
        <row r="42">
          <cell r="B42" t="str">
            <v>Seguros a deudores</v>
          </cell>
          <cell r="C42">
            <v>18749.759478</v>
          </cell>
          <cell r="D42">
            <v>0</v>
          </cell>
          <cell r="E42">
            <v>0</v>
          </cell>
          <cell r="F42">
            <v>0</v>
          </cell>
          <cell r="G42">
            <v>0</v>
          </cell>
          <cell r="H42">
            <v>0</v>
          </cell>
          <cell r="I42">
            <v>1740.9280309999999</v>
          </cell>
          <cell r="J42">
            <v>1791.875626</v>
          </cell>
          <cell r="K42">
            <v>1780.3110340000001</v>
          </cell>
          <cell r="L42">
            <v>1828.799882</v>
          </cell>
          <cell r="M42">
            <v>1891.622916</v>
          </cell>
          <cell r="N42">
            <v>4786.5342330000003</v>
          </cell>
          <cell r="O42">
            <v>4929.6877560000003</v>
          </cell>
        </row>
        <row r="43">
          <cell r="B43" t="str">
            <v>Otros Gastos</v>
          </cell>
          <cell r="C43">
            <v>19705.563687150003</v>
          </cell>
          <cell r="D43">
            <v>254.9322396</v>
          </cell>
          <cell r="E43">
            <v>2039.3250375399998</v>
          </cell>
          <cell r="F43">
            <v>1158.59878119</v>
          </cell>
          <cell r="G43">
            <v>2132.8800357200003</v>
          </cell>
          <cell r="H43">
            <v>2450.3702036299997</v>
          </cell>
          <cell r="I43">
            <v>1501.2822826700001</v>
          </cell>
          <cell r="J43">
            <v>1480.6874213899998</v>
          </cell>
          <cell r="K43">
            <v>1284.0222356199999</v>
          </cell>
          <cell r="L43">
            <v>1798.64519776</v>
          </cell>
          <cell r="M43">
            <v>1684.7262046199999</v>
          </cell>
          <cell r="N43">
            <v>1945.9363706899999</v>
          </cell>
          <cell r="O43">
            <v>1974.1576767199999</v>
          </cell>
        </row>
        <row r="44">
          <cell r="B44" t="str">
            <v xml:space="preserve">  Reintegro de Créditos Hipotecario </v>
          </cell>
          <cell r="C44">
            <v>16928.005010770001</v>
          </cell>
          <cell r="D44">
            <v>64.728759690000004</v>
          </cell>
          <cell r="E44">
            <v>1669.38925402</v>
          </cell>
          <cell r="F44">
            <v>1144.7189148299999</v>
          </cell>
          <cell r="G44">
            <v>1951.8870059000001</v>
          </cell>
          <cell r="H44">
            <v>2368.4195525599998</v>
          </cell>
          <cell r="I44">
            <v>1214.2141664200001</v>
          </cell>
          <cell r="J44">
            <v>1315.0179721699999</v>
          </cell>
          <cell r="K44">
            <v>1189.21586897</v>
          </cell>
          <cell r="L44">
            <v>1578.9068569999999</v>
          </cell>
          <cell r="M44">
            <v>1305.65410804</v>
          </cell>
          <cell r="N44">
            <v>1678.1262076099999</v>
          </cell>
          <cell r="O44">
            <v>1447.72634356</v>
          </cell>
        </row>
        <row r="45">
          <cell r="B45" t="str">
            <v xml:space="preserve">  Reintegro de Crédito Educativo</v>
          </cell>
          <cell r="C45">
            <v>0</v>
          </cell>
          <cell r="D45">
            <v>0</v>
          </cell>
          <cell r="E45">
            <v>0</v>
          </cell>
          <cell r="F45">
            <v>0</v>
          </cell>
          <cell r="G45">
            <v>0</v>
          </cell>
          <cell r="H45">
            <v>0</v>
          </cell>
          <cell r="I45">
            <v>0</v>
          </cell>
          <cell r="J45">
            <v>0</v>
          </cell>
          <cell r="K45">
            <v>0</v>
          </cell>
          <cell r="L45">
            <v>0</v>
          </cell>
          <cell r="M45">
            <v>0</v>
          </cell>
          <cell r="N45">
            <v>0</v>
          </cell>
          <cell r="O45">
            <v>0</v>
          </cell>
        </row>
        <row r="46">
          <cell r="B46" t="str">
            <v xml:space="preserve">  Otros gastos - código 60 </v>
          </cell>
          <cell r="C46">
            <v>2777.5586763800002</v>
          </cell>
          <cell r="D46">
            <v>190.20347991</v>
          </cell>
          <cell r="E46">
            <v>369.93578351999997</v>
          </cell>
          <cell r="F46">
            <v>13.879866359999999</v>
          </cell>
          <cell r="G46">
            <v>180.99302982</v>
          </cell>
          <cell r="H46">
            <v>81.950651070000006</v>
          </cell>
          <cell r="I46">
            <v>287.06811625</v>
          </cell>
          <cell r="J46">
            <v>165.66944921999999</v>
          </cell>
          <cell r="K46">
            <v>94.806366650000001</v>
          </cell>
          <cell r="L46">
            <v>219.73834076</v>
          </cell>
          <cell r="M46">
            <v>379.07209657999999</v>
          </cell>
          <cell r="N46">
            <v>267.81016308</v>
          </cell>
          <cell r="O46">
            <v>526.43133316000001</v>
          </cell>
        </row>
        <row r="47">
          <cell r="B47" t="str">
            <v>D. INGRESOS - EGRESOS VIGENCIA (B-C)</v>
          </cell>
          <cell r="C47">
            <v>91248.427031820174</v>
          </cell>
          <cell r="D47">
            <v>65706.300993070006</v>
          </cell>
          <cell r="E47">
            <v>514893.77734754991</v>
          </cell>
          <cell r="F47">
            <v>-35357.518525360036</v>
          </cell>
          <cell r="G47">
            <v>-125939.61928806003</v>
          </cell>
          <cell r="H47">
            <v>-71903.803913649986</v>
          </cell>
          <cell r="I47">
            <v>-46054.833203239978</v>
          </cell>
          <cell r="J47">
            <v>-57228.570527599979</v>
          </cell>
          <cell r="K47">
            <v>-45064.201486880018</v>
          </cell>
          <cell r="L47">
            <v>-49591.375329429953</v>
          </cell>
          <cell r="M47">
            <v>-43250.745526000013</v>
          </cell>
          <cell r="N47">
            <v>-33720.643802050006</v>
          </cell>
          <cell r="O47">
            <v>18759.66029347005</v>
          </cell>
        </row>
        <row r="49">
          <cell r="B49" t="str">
            <v>E.   CUENTAS POR PAGAR</v>
          </cell>
          <cell r="C49">
            <v>189094.12496274</v>
          </cell>
          <cell r="D49">
            <v>77420.612569449993</v>
          </cell>
          <cell r="E49">
            <v>25893.72331632</v>
          </cell>
          <cell r="F49">
            <v>19508.212431340002</v>
          </cell>
          <cell r="G49">
            <v>14764.55113756</v>
          </cell>
          <cell r="H49">
            <v>11741.2559167</v>
          </cell>
          <cell r="I49">
            <v>12149.560407170002</v>
          </cell>
          <cell r="J49">
            <v>6597.6624523499977</v>
          </cell>
          <cell r="K49">
            <v>5208.1198045600022</v>
          </cell>
          <cell r="L49">
            <v>5759.3266935399997</v>
          </cell>
          <cell r="M49">
            <v>4421.83180197</v>
          </cell>
          <cell r="N49">
            <v>1596.9568203700001</v>
          </cell>
          <cell r="O49">
            <v>4032.3116114100003</v>
          </cell>
        </row>
        <row r="50">
          <cell r="B50" t="str">
            <v>Gastos Operacionales y No Operac.</v>
          </cell>
          <cell r="C50">
            <v>38701.871826380004</v>
          </cell>
          <cell r="D50">
            <v>8860.7153077599996</v>
          </cell>
          <cell r="E50">
            <v>11539.70944547</v>
          </cell>
          <cell r="F50">
            <v>4309.0324152900002</v>
          </cell>
          <cell r="G50">
            <v>3498.4297549900002</v>
          </cell>
          <cell r="H50">
            <v>2445.07511677</v>
          </cell>
          <cell r="I50">
            <v>3127.1733874900001</v>
          </cell>
          <cell r="J50">
            <v>1533.35348645</v>
          </cell>
          <cell r="K50">
            <v>675.72679237</v>
          </cell>
          <cell r="L50">
            <v>800.15813915000001</v>
          </cell>
          <cell r="M50">
            <v>338.93893035000002</v>
          </cell>
          <cell r="N50">
            <v>912.44483244000003</v>
          </cell>
          <cell r="O50">
            <v>661.11421785000005</v>
          </cell>
        </row>
        <row r="51">
          <cell r="B51" t="str">
            <v>Crédito Hipotecario</v>
          </cell>
          <cell r="C51">
            <v>75774.253249530011</v>
          </cell>
          <cell r="D51">
            <v>64274.138903530002</v>
          </cell>
          <cell r="E51">
            <v>5002.5127419999999</v>
          </cell>
          <cell r="F51">
            <v>1921.2139569999999</v>
          </cell>
          <cell r="G51">
            <v>1790.1806129900001</v>
          </cell>
          <cell r="H51">
            <v>1868.2782620099999</v>
          </cell>
          <cell r="I51">
            <v>304.55118900000002</v>
          </cell>
          <cell r="J51">
            <v>125.495052</v>
          </cell>
          <cell r="K51">
            <v>307.88253099999997</v>
          </cell>
          <cell r="L51">
            <v>180</v>
          </cell>
          <cell r="M51">
            <v>0</v>
          </cell>
          <cell r="N51">
            <v>0</v>
          </cell>
          <cell r="O51">
            <v>0</v>
          </cell>
        </row>
        <row r="52">
          <cell r="B52" t="str">
            <v>Crédito Educativo</v>
          </cell>
          <cell r="C52">
            <v>476.796967</v>
          </cell>
          <cell r="D52">
            <v>448.17050999999998</v>
          </cell>
          <cell r="E52">
            <v>20.727457000000001</v>
          </cell>
          <cell r="F52">
            <v>0</v>
          </cell>
          <cell r="G52">
            <v>0</v>
          </cell>
          <cell r="H52">
            <v>7.899</v>
          </cell>
          <cell r="I52">
            <v>0</v>
          </cell>
          <cell r="J52">
            <v>0</v>
          </cell>
          <cell r="K52">
            <v>0</v>
          </cell>
          <cell r="L52">
            <v>0</v>
          </cell>
          <cell r="M52">
            <v>0</v>
          </cell>
          <cell r="N52">
            <v>0</v>
          </cell>
          <cell r="O52">
            <v>0</v>
          </cell>
        </row>
        <row r="53">
          <cell r="B53" t="str">
            <v>Construcciones y Mejoras</v>
          </cell>
          <cell r="C53">
            <v>731.01391568999998</v>
          </cell>
          <cell r="D53">
            <v>45</v>
          </cell>
          <cell r="E53">
            <v>66.469881999999998</v>
          </cell>
          <cell r="F53">
            <v>93.138095000000007</v>
          </cell>
          <cell r="G53">
            <v>66.679913999999997</v>
          </cell>
          <cell r="H53">
            <v>228.016189</v>
          </cell>
          <cell r="I53">
            <v>3.06226478</v>
          </cell>
          <cell r="J53">
            <v>0</v>
          </cell>
          <cell r="K53">
            <v>115.03496366</v>
          </cell>
          <cell r="L53">
            <v>56.816164569999998</v>
          </cell>
          <cell r="M53">
            <v>49.502766680000001</v>
          </cell>
          <cell r="N53">
            <v>0</v>
          </cell>
          <cell r="O53">
            <v>7.2936759999999996</v>
          </cell>
        </row>
        <row r="54">
          <cell r="B54" t="str">
            <v xml:space="preserve">  Construcción edificio</v>
          </cell>
          <cell r="C54">
            <v>0</v>
          </cell>
          <cell r="K54">
            <v>0</v>
          </cell>
          <cell r="L54">
            <v>0</v>
          </cell>
          <cell r="M54">
            <v>0</v>
          </cell>
          <cell r="N54">
            <v>0</v>
          </cell>
          <cell r="O54">
            <v>0</v>
          </cell>
        </row>
        <row r="55">
          <cell r="B55" t="str">
            <v xml:space="preserve">  Adecuaciones y mejoras</v>
          </cell>
          <cell r="C55">
            <v>731.01391568999998</v>
          </cell>
          <cell r="D55">
            <v>45</v>
          </cell>
          <cell r="E55">
            <v>66.469881999999998</v>
          </cell>
          <cell r="F55">
            <v>93.138095000000007</v>
          </cell>
          <cell r="G55">
            <v>66.679913999999997</v>
          </cell>
          <cell r="H55">
            <v>228.016189</v>
          </cell>
          <cell r="I55">
            <v>3.06226478</v>
          </cell>
          <cell r="J55">
            <v>0</v>
          </cell>
          <cell r="K55">
            <v>115.03496366</v>
          </cell>
          <cell r="L55">
            <v>56.816164569999998</v>
          </cell>
          <cell r="M55">
            <v>49.502766680000001</v>
          </cell>
          <cell r="N55">
            <v>0</v>
          </cell>
          <cell r="O55">
            <v>7.2936759999999996</v>
          </cell>
        </row>
        <row r="56">
          <cell r="B56" t="str">
            <v>Proyectos de Tecnología</v>
          </cell>
          <cell r="C56">
            <v>38172.09087403999</v>
          </cell>
          <cell r="D56">
            <v>2707.7517119999989</v>
          </cell>
          <cell r="E56">
            <v>5099.7472618600004</v>
          </cell>
          <cell r="F56">
            <v>4766.1892639999996</v>
          </cell>
          <cell r="G56">
            <v>5281.1139822100004</v>
          </cell>
          <cell r="H56">
            <v>3589.5757306599999</v>
          </cell>
          <cell r="I56">
            <v>6096.5869290000019</v>
          </cell>
          <cell r="J56">
            <v>2179.7831882899977</v>
          </cell>
          <cell r="K56">
            <v>1354.9215165900032</v>
          </cell>
          <cell r="L56">
            <v>1879.812418</v>
          </cell>
          <cell r="M56">
            <v>1170.1799689399993</v>
          </cell>
          <cell r="N56">
            <v>682.52518493000002</v>
          </cell>
          <cell r="O56">
            <v>3363.9037175600001</v>
          </cell>
        </row>
        <row r="57">
          <cell r="B57" t="str">
            <v xml:space="preserve">  Inversiones tecnológicas</v>
          </cell>
          <cell r="C57">
            <v>11098.512319417696</v>
          </cell>
          <cell r="D57">
            <v>59.172069105578998</v>
          </cell>
          <cell r="E57">
            <v>2.9558011924401999</v>
          </cell>
          <cell r="F57">
            <v>713.54003294169001</v>
          </cell>
          <cell r="G57">
            <v>839.42451772075003</v>
          </cell>
          <cell r="H57">
            <v>1271.334176826</v>
          </cell>
          <cell r="I57">
            <v>2612.2215059473501</v>
          </cell>
          <cell r="J57">
            <v>429.99423495693799</v>
          </cell>
          <cell r="K57">
            <v>1226.4861989010601</v>
          </cell>
          <cell r="L57">
            <v>395.36547400000001</v>
          </cell>
          <cell r="M57">
            <v>1071.6217723663301</v>
          </cell>
          <cell r="N57">
            <v>299.64851901091799</v>
          </cell>
          <cell r="O57">
            <v>2176.7480164486401</v>
          </cell>
        </row>
        <row r="58">
          <cell r="B58" t="str">
            <v xml:space="preserve">  Soporte y operación</v>
          </cell>
          <cell r="C58">
            <v>27073.578554622298</v>
          </cell>
          <cell r="D58">
            <v>2648.57964289442</v>
          </cell>
          <cell r="E58">
            <v>5096.7914606675604</v>
          </cell>
          <cell r="F58">
            <v>4052.6492310583099</v>
          </cell>
          <cell r="G58">
            <v>4441.68946448925</v>
          </cell>
          <cell r="H58">
            <v>2318.2415538340001</v>
          </cell>
          <cell r="I58">
            <v>3484.3654230526517</v>
          </cell>
          <cell r="J58">
            <v>1749.7889533330599</v>
          </cell>
          <cell r="K58">
            <v>128.435317688943</v>
          </cell>
          <cell r="L58">
            <v>1484.446944</v>
          </cell>
          <cell r="M58">
            <v>98.558196573669093</v>
          </cell>
          <cell r="N58">
            <v>382.87666591908197</v>
          </cell>
          <cell r="O58">
            <v>1187.15570111136</v>
          </cell>
        </row>
        <row r="59">
          <cell r="B59" t="str">
            <v>Seguros a deudores</v>
          </cell>
          <cell r="C59">
            <v>33882.655615999996</v>
          </cell>
          <cell r="D59">
            <v>6.9800120000000003</v>
          </cell>
          <cell r="E59">
            <v>4064.0799029999998</v>
          </cell>
          <cell r="F59">
            <v>8372.7570080000005</v>
          </cell>
          <cell r="G59">
            <v>4091.2931440000002</v>
          </cell>
          <cell r="H59">
            <v>3521.0733839999998</v>
          </cell>
          <cell r="I59">
            <v>2614.1526349999999</v>
          </cell>
          <cell r="J59">
            <v>2756.440083</v>
          </cell>
          <cell r="K59">
            <v>2750.9366679999998</v>
          </cell>
          <cell r="L59">
            <v>2839.74584</v>
          </cell>
          <cell r="M59">
            <v>2863.2101360000001</v>
          </cell>
          <cell r="N59">
            <v>1.9868030000000001</v>
          </cell>
          <cell r="O59">
            <v>0</v>
          </cell>
        </row>
        <row r="60">
          <cell r="B60" t="str">
            <v>Otros Gastos</v>
          </cell>
          <cell r="C60">
            <v>1355.4425141000004</v>
          </cell>
          <cell r="D60">
            <v>1077.85612416</v>
          </cell>
          <cell r="E60">
            <v>100.47662499</v>
          </cell>
          <cell r="F60">
            <v>45.881692049999998</v>
          </cell>
          <cell r="G60">
            <v>36.853729370000003</v>
          </cell>
          <cell r="H60">
            <v>81.338234260000007</v>
          </cell>
          <cell r="I60">
            <v>4.0340018999999998</v>
          </cell>
          <cell r="J60">
            <v>2.5906426099999997</v>
          </cell>
          <cell r="K60">
            <v>3.6173329399999998</v>
          </cell>
          <cell r="L60">
            <v>2.79413182</v>
          </cell>
          <cell r="M60">
            <v>0</v>
          </cell>
          <cell r="N60">
            <v>0</v>
          </cell>
          <cell r="O60">
            <v>0</v>
          </cell>
        </row>
        <row r="61">
          <cell r="B61" t="str">
            <v xml:space="preserve">  Reintegro de Créditos Hipotecario</v>
          </cell>
          <cell r="C61">
            <v>1287.9505123600004</v>
          </cell>
          <cell r="D61">
            <v>1077.85612416</v>
          </cell>
          <cell r="E61">
            <v>93.822778510000006</v>
          </cell>
          <cell r="F61">
            <v>32.001825689999997</v>
          </cell>
          <cell r="G61">
            <v>32.647269350000002</v>
          </cell>
          <cell r="H61">
            <v>39.755661029999999</v>
          </cell>
          <cell r="I61">
            <v>4.0340018999999998</v>
          </cell>
          <cell r="J61">
            <v>1.42138696</v>
          </cell>
          <cell r="K61">
            <v>3.6173329399999998</v>
          </cell>
          <cell r="L61">
            <v>2.79413182</v>
          </cell>
          <cell r="M61">
            <v>0</v>
          </cell>
          <cell r="N61">
            <v>0</v>
          </cell>
          <cell r="O61">
            <v>0</v>
          </cell>
        </row>
        <row r="62">
          <cell r="B62" t="str">
            <v xml:space="preserve">  Reintegro de Crédito Educativo</v>
          </cell>
          <cell r="C62">
            <v>0</v>
          </cell>
          <cell r="D62">
            <v>0</v>
          </cell>
          <cell r="E62">
            <v>0</v>
          </cell>
          <cell r="F62">
            <v>0</v>
          </cell>
          <cell r="G62">
            <v>0</v>
          </cell>
          <cell r="H62">
            <v>0</v>
          </cell>
          <cell r="I62">
            <v>0</v>
          </cell>
          <cell r="J62">
            <v>0</v>
          </cell>
          <cell r="K62">
            <v>0</v>
          </cell>
          <cell r="L62">
            <v>0</v>
          </cell>
          <cell r="M62">
            <v>0</v>
          </cell>
          <cell r="N62">
            <v>0</v>
          </cell>
          <cell r="O62">
            <v>0</v>
          </cell>
        </row>
        <row r="63">
          <cell r="B63" t="str">
            <v xml:space="preserve">  Otros gastos - código 60 (boletín)</v>
          </cell>
          <cell r="C63">
            <v>67.492001740000006</v>
          </cell>
          <cell r="D63">
            <v>0</v>
          </cell>
          <cell r="E63">
            <v>6.6538464800000003</v>
          </cell>
          <cell r="F63">
            <v>13.879866359999999</v>
          </cell>
          <cell r="G63">
            <v>4.2064600199999997</v>
          </cell>
          <cell r="H63">
            <v>41.582573230000001</v>
          </cell>
          <cell r="I63">
            <v>0</v>
          </cell>
          <cell r="J63">
            <v>1.16925565</v>
          </cell>
          <cell r="K63">
            <v>0</v>
          </cell>
          <cell r="L63">
            <v>0</v>
          </cell>
          <cell r="M63">
            <v>0</v>
          </cell>
          <cell r="N63">
            <v>0</v>
          </cell>
          <cell r="O63">
            <v>0</v>
          </cell>
        </row>
        <row r="64">
          <cell r="B64" t="str">
            <v>F.   SALDO DISPONIBLE FINAL  ( A+D-E )</v>
          </cell>
          <cell r="C64">
            <v>1217587.5422896296</v>
          </cell>
          <cell r="D64">
            <v>1303718.9286441696</v>
          </cell>
          <cell r="E64">
            <v>1792718.9826753994</v>
          </cell>
          <cell r="F64">
            <v>1737853.2517186995</v>
          </cell>
          <cell r="G64">
            <v>1597149.0812930793</v>
          </cell>
          <cell r="H64">
            <v>1513504.0214627294</v>
          </cell>
          <cell r="I64">
            <v>1455299.6278523193</v>
          </cell>
          <cell r="J64">
            <v>1391473.3948723695</v>
          </cell>
          <cell r="K64">
            <v>1341201.0735809295</v>
          </cell>
          <cell r="L64">
            <v>1285850.3715579596</v>
          </cell>
          <cell r="M64">
            <v>1238177.7942299896</v>
          </cell>
          <cell r="N64">
            <v>1202860.1936075697</v>
          </cell>
          <cell r="O64">
            <v>1217587.5422896298</v>
          </cell>
        </row>
        <row r="65">
          <cell r="B65" t="str">
            <v>Fuente: División de Presupuesto</v>
          </cell>
        </row>
        <row r="72">
          <cell r="I72">
            <v>65499000000</v>
          </cell>
          <cell r="J72">
            <v>65194448811</v>
          </cell>
          <cell r="K72">
            <v>304551189</v>
          </cell>
        </row>
        <row r="73">
          <cell r="I73">
            <v>1040</v>
          </cell>
        </row>
        <row r="74">
          <cell r="I74">
            <v>62979807.692307696</v>
          </cell>
          <cell r="J74">
            <v>1035.16430424037</v>
          </cell>
          <cell r="K74">
            <v>4.8356957596299175</v>
          </cell>
        </row>
        <row r="76">
          <cell r="J76">
            <v>99.535029253881731</v>
          </cell>
          <cell r="K76">
            <v>0.46714282359054826</v>
          </cell>
        </row>
        <row r="77">
          <cell r="J77">
            <v>103516.430424037</v>
          </cell>
          <cell r="K77">
            <v>485.82853653417021</v>
          </cell>
        </row>
        <row r="90">
          <cell r="B90" t="str">
            <v>FLUJO DE CAJA CONSOLIDADO PARA AÑO 2013</v>
          </cell>
        </row>
        <row r="92">
          <cell r="B92" t="str">
            <v xml:space="preserve"> FLUJO DE CAJA EJECUTADO  2013</v>
          </cell>
        </row>
        <row r="93">
          <cell r="B93" t="str">
            <v>(Millones de Pesos)</v>
          </cell>
        </row>
        <row r="94">
          <cell r="C94" t="str">
            <v>TOTAL</v>
          </cell>
          <cell r="D94" t="str">
            <v xml:space="preserve">FLUJO  DE CAJA MENSUALIZADO </v>
          </cell>
        </row>
        <row r="95">
          <cell r="B95" t="str">
            <v>DETALLE</v>
          </cell>
          <cell r="C95" t="str">
            <v>AÑO</v>
          </cell>
          <cell r="D95" t="str">
            <v>ENERO</v>
          </cell>
          <cell r="E95" t="str">
            <v>FEBRERO</v>
          </cell>
          <cell r="F95" t="str">
            <v>MARZO</v>
          </cell>
          <cell r="G95" t="str">
            <v>ABRIL</v>
          </cell>
          <cell r="H95" t="str">
            <v>MAYO</v>
          </cell>
          <cell r="I95" t="str">
            <v>JUNIO</v>
          </cell>
          <cell r="J95" t="str">
            <v>JULIO</v>
          </cell>
          <cell r="K95" t="str">
            <v>AGOSTO</v>
          </cell>
          <cell r="L95" t="str">
            <v>SEPTIEMBRE</v>
          </cell>
          <cell r="M95" t="str">
            <v>OCTUBRE</v>
          </cell>
          <cell r="N95" t="str">
            <v>NOVIEM</v>
          </cell>
          <cell r="O95" t="str">
            <v>DICIEMBRE</v>
          </cell>
        </row>
        <row r="97">
          <cell r="B97" t="str">
            <v>A.   SALDO DISPONIBLE INICIAL</v>
          </cell>
          <cell r="C97">
            <v>1315433.2402205495</v>
          </cell>
          <cell r="D97">
            <v>1315433.2402205495</v>
          </cell>
          <cell r="E97">
            <v>1303718.9286441696</v>
          </cell>
          <cell r="F97">
            <v>1792718.9826753994</v>
          </cell>
          <cell r="G97">
            <v>1737853.2517186995</v>
          </cell>
          <cell r="H97">
            <v>1597149.0812930793</v>
          </cell>
          <cell r="I97">
            <v>1513504.0214627294</v>
          </cell>
          <cell r="J97">
            <v>1455299.6278523193</v>
          </cell>
          <cell r="K97">
            <v>1391473.3948723695</v>
          </cell>
          <cell r="L97">
            <v>1341201.0735809295</v>
          </cell>
          <cell r="M97">
            <v>1285850.3715579596</v>
          </cell>
          <cell r="N97">
            <v>1238177.7942299896</v>
          </cell>
          <cell r="O97">
            <v>1202860.1936075697</v>
          </cell>
        </row>
        <row r="99">
          <cell r="B99" t="str">
            <v xml:space="preserve">B.   INGRESOS VIGENCIA </v>
          </cell>
          <cell r="C99">
            <v>2714101.75185091</v>
          </cell>
          <cell r="D99">
            <v>169305.16614433</v>
          </cell>
          <cell r="E99">
            <v>786072.96173018985</v>
          </cell>
          <cell r="F99">
            <v>169147.88514981998</v>
          </cell>
          <cell r="G99">
            <v>162795.57953914997</v>
          </cell>
          <cell r="H99">
            <v>177776.16550522999</v>
          </cell>
          <cell r="I99">
            <v>160763.63199646</v>
          </cell>
          <cell r="J99">
            <v>210606.53774761004</v>
          </cell>
          <cell r="K99">
            <v>165523.54103392997</v>
          </cell>
          <cell r="L99">
            <v>159886.53102403</v>
          </cell>
          <cell r="M99">
            <v>172974.67930032001</v>
          </cell>
          <cell r="N99">
            <v>159751.10947610997</v>
          </cell>
          <cell r="O99">
            <v>219497.96320373003</v>
          </cell>
        </row>
        <row r="100">
          <cell r="B100" t="str">
            <v>Cartera Hipotecaria</v>
          </cell>
          <cell r="C100">
            <v>876236.29870755004</v>
          </cell>
          <cell r="D100">
            <v>77911.172126949998</v>
          </cell>
          <cell r="E100">
            <v>133142.37364891</v>
          </cell>
          <cell r="F100">
            <v>59395.342982000002</v>
          </cell>
          <cell r="G100">
            <v>67035.360593139994</v>
          </cell>
          <cell r="H100">
            <v>62265.481302820001</v>
          </cell>
          <cell r="I100">
            <v>63521.642728010003</v>
          </cell>
          <cell r="J100">
            <v>68831.470925119997</v>
          </cell>
          <cell r="K100">
            <v>66784.119120000003</v>
          </cell>
          <cell r="L100">
            <v>66216.661874590005</v>
          </cell>
          <cell r="M100">
            <v>71907.212859339998</v>
          </cell>
          <cell r="N100">
            <v>65448.136520789994</v>
          </cell>
          <cell r="O100">
            <v>73777.324025880007</v>
          </cell>
        </row>
        <row r="101">
          <cell r="B101" t="str">
            <v xml:space="preserve">  Recaudo Tesorería</v>
          </cell>
          <cell r="C101">
            <v>739146.88353185006</v>
          </cell>
          <cell r="D101">
            <v>57353.190451950002</v>
          </cell>
          <cell r="E101">
            <v>53355.863714910003</v>
          </cell>
          <cell r="F101">
            <v>51498.823080000002</v>
          </cell>
          <cell r="G101">
            <v>55843.221995139997</v>
          </cell>
          <cell r="H101">
            <v>58511.530495819999</v>
          </cell>
          <cell r="I101">
            <v>60894.543511010001</v>
          </cell>
          <cell r="J101">
            <v>66204.225238119994</v>
          </cell>
          <cell r="K101">
            <v>64775.700710999998</v>
          </cell>
          <cell r="L101">
            <v>64475.977932590002</v>
          </cell>
          <cell r="M101">
            <v>69921.302606340003</v>
          </cell>
          <cell r="N101">
            <v>64003.632610089997</v>
          </cell>
          <cell r="O101">
            <v>72308.871184880001</v>
          </cell>
        </row>
        <row r="102">
          <cell r="B102" t="str">
            <v xml:space="preserve">  Abono de Cesantías</v>
          </cell>
          <cell r="C102">
            <v>137089.41517570001</v>
          </cell>
          <cell r="D102">
            <v>20557.981674999999</v>
          </cell>
          <cell r="E102">
            <v>79786.509934000002</v>
          </cell>
          <cell r="F102">
            <v>7896.519902</v>
          </cell>
          <cell r="G102">
            <v>11192.138598</v>
          </cell>
          <cell r="H102">
            <v>3753.9508070000002</v>
          </cell>
          <cell r="I102">
            <v>2627.099217</v>
          </cell>
          <cell r="J102">
            <v>2627.2456870000001</v>
          </cell>
          <cell r="K102">
            <v>2008.4184090000001</v>
          </cell>
          <cell r="L102">
            <v>1740.6839419999999</v>
          </cell>
          <cell r="M102">
            <v>1985.910253</v>
          </cell>
          <cell r="N102">
            <v>1444.5039107</v>
          </cell>
          <cell r="O102">
            <v>1468.452841</v>
          </cell>
        </row>
        <row r="103">
          <cell r="B103" t="str">
            <v>Cartera Educativa</v>
          </cell>
          <cell r="C103">
            <v>6273.9455972700016</v>
          </cell>
          <cell r="D103">
            <v>397.91774979000002</v>
          </cell>
          <cell r="E103">
            <v>478.52951000000002</v>
          </cell>
          <cell r="F103">
            <v>605.02816399999995</v>
          </cell>
          <cell r="G103">
            <v>527.21334242</v>
          </cell>
          <cell r="H103">
            <v>568.8552555</v>
          </cell>
          <cell r="I103">
            <v>542.00759200000005</v>
          </cell>
          <cell r="J103">
            <v>433.25028067</v>
          </cell>
          <cell r="K103">
            <v>469.53141799999997</v>
          </cell>
          <cell r="L103">
            <v>518.76623600000005</v>
          </cell>
          <cell r="M103">
            <v>523.54725236000002</v>
          </cell>
          <cell r="N103">
            <v>559.76826253000002</v>
          </cell>
          <cell r="O103">
            <v>649.53053399999999</v>
          </cell>
        </row>
        <row r="104">
          <cell r="B104" t="str">
            <v>Aportes de Afiliados</v>
          </cell>
          <cell r="C104">
            <v>1305188.5285401302</v>
          </cell>
          <cell r="D104">
            <v>52087.706222870002</v>
          </cell>
          <cell r="E104">
            <v>602632.93696199998</v>
          </cell>
          <cell r="F104">
            <v>70123.70631989</v>
          </cell>
          <cell r="G104">
            <v>51611.017058559999</v>
          </cell>
          <cell r="H104">
            <v>64503.68258113</v>
          </cell>
          <cell r="I104">
            <v>61881.49938293</v>
          </cell>
          <cell r="J104">
            <v>86828.819134820005</v>
          </cell>
          <cell r="K104">
            <v>49932.781790000001</v>
          </cell>
          <cell r="L104">
            <v>48127.464035019999</v>
          </cell>
          <cell r="M104">
            <v>59439.630512999996</v>
          </cell>
          <cell r="N104">
            <v>48579.424100290002</v>
          </cell>
          <cell r="O104">
            <v>109439.86043962</v>
          </cell>
        </row>
        <row r="105">
          <cell r="B105" t="str">
            <v>Ahorro Voluntario</v>
          </cell>
          <cell r="C105">
            <v>349024.48798324005</v>
          </cell>
          <cell r="D105">
            <v>29766.85865559</v>
          </cell>
          <cell r="E105">
            <v>28486.279471000002</v>
          </cell>
          <cell r="F105">
            <v>27280.04194005</v>
          </cell>
          <cell r="G105">
            <v>30651.990436700002</v>
          </cell>
          <cell r="H105">
            <v>29207.460849899999</v>
          </cell>
          <cell r="I105">
            <v>27246.997263009998</v>
          </cell>
          <cell r="J105">
            <v>30095.200926509999</v>
          </cell>
          <cell r="K105">
            <v>29113.158657</v>
          </cell>
          <cell r="L105">
            <v>29289.506900640001</v>
          </cell>
          <cell r="M105">
            <v>29628.30448974</v>
          </cell>
          <cell r="N105">
            <v>27740.83603816</v>
          </cell>
          <cell r="O105">
            <v>30517.852354940002</v>
          </cell>
        </row>
        <row r="106">
          <cell r="B106" t="str">
            <v>Rendimientos Financieros</v>
          </cell>
          <cell r="C106">
            <v>120122.84566740002</v>
          </cell>
          <cell r="D106">
            <v>4372.1102738099999</v>
          </cell>
          <cell r="E106">
            <v>17677.277273</v>
          </cell>
          <cell r="F106">
            <v>7493.3965742800001</v>
          </cell>
          <cell r="G106">
            <v>7195.0540404699996</v>
          </cell>
          <cell r="H106">
            <v>15262.845944459999</v>
          </cell>
          <cell r="I106">
            <v>3062.5664653399999</v>
          </cell>
          <cell r="J106">
            <v>18732.46342263</v>
          </cell>
          <cell r="K106">
            <v>14287.116215</v>
          </cell>
          <cell r="L106">
            <v>10631.405914249999</v>
          </cell>
          <cell r="M106">
            <v>6999.7512549000003</v>
          </cell>
          <cell r="N106">
            <v>13225.413043070001</v>
          </cell>
          <cell r="O106">
            <v>1183.44524619</v>
          </cell>
        </row>
        <row r="107">
          <cell r="B107" t="str">
            <v>Recaudo Intereses Credito Constuctor</v>
          </cell>
          <cell r="C107">
            <v>0</v>
          </cell>
          <cell r="D107">
            <v>0</v>
          </cell>
          <cell r="E107">
            <v>0</v>
          </cell>
          <cell r="F107">
            <v>0</v>
          </cell>
          <cell r="G107">
            <v>0</v>
          </cell>
          <cell r="H107">
            <v>0</v>
          </cell>
          <cell r="I107">
            <v>0</v>
          </cell>
          <cell r="J107">
            <v>0</v>
          </cell>
          <cell r="K107">
            <v>0</v>
          </cell>
          <cell r="L107">
            <v>0</v>
          </cell>
          <cell r="M107">
            <v>0</v>
          </cell>
          <cell r="N107">
            <v>0</v>
          </cell>
          <cell r="O107">
            <v>0</v>
          </cell>
        </row>
        <row r="108">
          <cell r="B108" t="str">
            <v>Comisión Recaudo Seguros a Terceros</v>
          </cell>
          <cell r="C108">
            <v>4897.7830655400003</v>
          </cell>
          <cell r="D108">
            <v>433.63356299999998</v>
          </cell>
          <cell r="E108">
            <v>159.55714785999999</v>
          </cell>
          <cell r="F108">
            <v>0</v>
          </cell>
          <cell r="G108">
            <v>888.20878045999996</v>
          </cell>
          <cell r="H108">
            <v>436.15272021999999</v>
          </cell>
          <cell r="I108">
            <v>137.65791100000001</v>
          </cell>
          <cell r="J108">
            <v>536.71197500000005</v>
          </cell>
          <cell r="K108">
            <v>646.80825000000004</v>
          </cell>
          <cell r="L108">
            <v>480.95214499999997</v>
          </cell>
          <cell r="M108">
            <v>494.84057000000001</v>
          </cell>
          <cell r="N108">
            <v>502.00491</v>
          </cell>
          <cell r="O108">
            <v>181.25509299999999</v>
          </cell>
        </row>
        <row r="109">
          <cell r="B109" t="str">
            <v xml:space="preserve">  Arrendamiento activos fijos</v>
          </cell>
          <cell r="C109">
            <v>1680.2632719999999</v>
          </cell>
          <cell r="D109">
            <v>700</v>
          </cell>
          <cell r="E109">
            <v>0</v>
          </cell>
          <cell r="F109">
            <v>0</v>
          </cell>
          <cell r="G109">
            <v>465</v>
          </cell>
          <cell r="H109">
            <v>0</v>
          </cell>
          <cell r="I109">
            <v>0</v>
          </cell>
          <cell r="J109">
            <v>0</v>
          </cell>
          <cell r="K109">
            <v>0</v>
          </cell>
          <cell r="L109">
            <v>499.76803000000001</v>
          </cell>
          <cell r="M109">
            <v>0</v>
          </cell>
          <cell r="N109">
            <v>3</v>
          </cell>
          <cell r="O109">
            <v>12.495241999999999</v>
          </cell>
        </row>
        <row r="110">
          <cell r="B110" t="str">
            <v xml:space="preserve">  Venta de Activos</v>
          </cell>
          <cell r="C110">
            <v>640</v>
          </cell>
          <cell r="D110">
            <v>0</v>
          </cell>
          <cell r="E110">
            <v>0</v>
          </cell>
          <cell r="F110">
            <v>0</v>
          </cell>
          <cell r="G110">
            <v>0</v>
          </cell>
          <cell r="H110">
            <v>0</v>
          </cell>
          <cell r="I110">
            <v>0</v>
          </cell>
          <cell r="J110">
            <v>0</v>
          </cell>
          <cell r="K110">
            <v>0</v>
          </cell>
          <cell r="L110">
            <v>0</v>
          </cell>
          <cell r="M110">
            <v>640</v>
          </cell>
          <cell r="N110">
            <v>0</v>
          </cell>
          <cell r="O110">
            <v>0</v>
          </cell>
        </row>
        <row r="111">
          <cell r="B111" t="str">
            <v>Otros Ingresos</v>
          </cell>
          <cell r="C111">
            <v>50037.599017779998</v>
          </cell>
          <cell r="D111">
            <v>3635.7675523199996</v>
          </cell>
          <cell r="E111">
            <v>3496.0077174200001</v>
          </cell>
          <cell r="F111">
            <v>4250.3691695999996</v>
          </cell>
          <cell r="G111">
            <v>4421.7352873999998</v>
          </cell>
          <cell r="H111">
            <v>5531.6868512000001</v>
          </cell>
          <cell r="I111">
            <v>4371.2606541699997</v>
          </cell>
          <cell r="J111">
            <v>5148.6210828599997</v>
          </cell>
          <cell r="K111">
            <v>4290.0255839299998</v>
          </cell>
          <cell r="L111">
            <v>4122.0058885300004</v>
          </cell>
          <cell r="M111">
            <v>3341.3923609800004</v>
          </cell>
          <cell r="N111">
            <v>3692.5266012700004</v>
          </cell>
          <cell r="O111">
            <v>3736.2002681000004</v>
          </cell>
        </row>
        <row r="112">
          <cell r="B112" t="str">
            <v xml:space="preserve">  Reintegro de Crédito Educativo</v>
          </cell>
          <cell r="C112">
            <v>126.14952500000001</v>
          </cell>
          <cell r="D112">
            <v>48.509659999999997</v>
          </cell>
          <cell r="E112">
            <v>1.5701860000000001</v>
          </cell>
          <cell r="F112">
            <v>0</v>
          </cell>
          <cell r="G112">
            <v>3.0766260000000001</v>
          </cell>
          <cell r="H112">
            <v>2.8145090000000001</v>
          </cell>
          <cell r="I112">
            <v>10.541466</v>
          </cell>
          <cell r="J112">
            <v>6.79671</v>
          </cell>
          <cell r="K112">
            <v>18.410921999999999</v>
          </cell>
          <cell r="L112">
            <v>0.5</v>
          </cell>
          <cell r="M112">
            <v>0</v>
          </cell>
          <cell r="N112">
            <v>3.93</v>
          </cell>
          <cell r="O112">
            <v>29.999445999999999</v>
          </cell>
        </row>
        <row r="113">
          <cell r="B113" t="str">
            <v xml:space="preserve">  Reintegros Cartera Hipotecaria</v>
          </cell>
          <cell r="C113">
            <v>18365.853041219998</v>
          </cell>
          <cell r="D113">
            <v>990.13347322000004</v>
          </cell>
          <cell r="E113">
            <v>1560.4888762400001</v>
          </cell>
          <cell r="F113">
            <v>1981.45969393</v>
          </cell>
          <cell r="G113">
            <v>1508.0273704599999</v>
          </cell>
          <cell r="H113">
            <v>2082.83026591</v>
          </cell>
          <cell r="I113">
            <v>1365.2629139200001</v>
          </cell>
          <cell r="J113">
            <v>1307.9723289799999</v>
          </cell>
          <cell r="K113">
            <v>1454.1557146499999</v>
          </cell>
          <cell r="L113">
            <v>1484.9558687199999</v>
          </cell>
          <cell r="M113">
            <v>1302.150715</v>
          </cell>
          <cell r="N113">
            <v>1830.64103419</v>
          </cell>
          <cell r="O113">
            <v>1497.7747859999999</v>
          </cell>
        </row>
        <row r="114">
          <cell r="B114" t="str">
            <v xml:space="preserve">  Reintegros Aportes de Cesantías</v>
          </cell>
          <cell r="C114">
            <v>28388.946610850002</v>
          </cell>
          <cell r="D114">
            <v>2147.2730033799999</v>
          </cell>
          <cell r="E114">
            <v>1851.8560215699999</v>
          </cell>
          <cell r="F114">
            <v>2145.6117086099998</v>
          </cell>
          <cell r="G114">
            <v>2782.1571877299998</v>
          </cell>
          <cell r="H114">
            <v>2668.5372158300002</v>
          </cell>
          <cell r="I114">
            <v>2863.5534487</v>
          </cell>
          <cell r="J114">
            <v>3353.6790958900001</v>
          </cell>
          <cell r="K114">
            <v>2589.8207890799999</v>
          </cell>
          <cell r="L114">
            <v>2463.5170154100001</v>
          </cell>
          <cell r="M114">
            <v>1990.49096229</v>
          </cell>
          <cell r="N114">
            <v>1597.7088185800001</v>
          </cell>
          <cell r="O114">
            <v>1934.7413437800001</v>
          </cell>
        </row>
        <row r="115">
          <cell r="B115" t="str">
            <v xml:space="preserve">  Otros Ingresos - código 19 </v>
          </cell>
          <cell r="C115">
            <v>3156.6498407100007</v>
          </cell>
          <cell r="D115">
            <v>449.85141571999998</v>
          </cell>
          <cell r="E115">
            <v>82.092633609999993</v>
          </cell>
          <cell r="F115">
            <v>123.29776706</v>
          </cell>
          <cell r="G115">
            <v>128.47410321000001</v>
          </cell>
          <cell r="H115">
            <v>777.50486046000003</v>
          </cell>
          <cell r="I115">
            <v>131.90282554999999</v>
          </cell>
          <cell r="J115">
            <v>480.17294799000001</v>
          </cell>
          <cell r="K115">
            <v>227.63815819999999</v>
          </cell>
          <cell r="L115">
            <v>173.03300440000001</v>
          </cell>
          <cell r="M115">
            <v>48.750683690000002</v>
          </cell>
          <cell r="N115">
            <v>260.24674850000002</v>
          </cell>
          <cell r="O115">
            <v>273.68469232000001</v>
          </cell>
        </row>
        <row r="117">
          <cell r="B117" t="str">
            <v xml:space="preserve">C.   EGRESOS </v>
          </cell>
          <cell r="C117">
            <v>2801431.6492738295</v>
          </cell>
          <cell r="D117">
            <v>181019.47772070998</v>
          </cell>
          <cell r="E117">
            <v>297072.90769895993</v>
          </cell>
          <cell r="F117">
            <v>224013.61610651997</v>
          </cell>
          <cell r="G117">
            <v>303544.23446965998</v>
          </cell>
          <cell r="H117">
            <v>250860.94032268997</v>
          </cell>
          <cell r="I117">
            <v>218968.02560687004</v>
          </cell>
          <cell r="J117">
            <v>274432.77072756004</v>
          </cell>
          <cell r="K117">
            <v>215795.86232536999</v>
          </cell>
          <cell r="L117">
            <v>215237.23304700002</v>
          </cell>
          <cell r="M117">
            <v>220647.25662828999</v>
          </cell>
          <cell r="N117">
            <v>195068.71009852999</v>
          </cell>
          <cell r="O117">
            <v>204770.61452166998</v>
          </cell>
        </row>
        <row r="118">
          <cell r="B118" t="str">
            <v>Gastos Operacionales y no Operacionales</v>
          </cell>
          <cell r="C118">
            <v>172291.33273775998</v>
          </cell>
          <cell r="D118">
            <v>11308.083373449999</v>
          </cell>
          <cell r="E118">
            <v>15473.942851330001</v>
          </cell>
          <cell r="F118">
            <v>12398.98026117</v>
          </cell>
          <cell r="G118">
            <v>15163.781011880001</v>
          </cell>
          <cell r="H118">
            <v>14771.42291933</v>
          </cell>
          <cell r="I118">
            <v>14593.58243004</v>
          </cell>
          <cell r="J118">
            <v>14160.338863179999</v>
          </cell>
          <cell r="K118">
            <v>12441.610103430001</v>
          </cell>
          <cell r="L118">
            <v>12569.60593733</v>
          </cell>
          <cell r="M118">
            <v>11982.509617289999</v>
          </cell>
          <cell r="N118">
            <v>15395.10087038</v>
          </cell>
          <cell r="O118">
            <v>22032.374498950001</v>
          </cell>
        </row>
        <row r="119">
          <cell r="B119" t="str">
            <v xml:space="preserve">Cesantías </v>
          </cell>
          <cell r="C119">
            <v>1051082.9977550001</v>
          </cell>
          <cell r="D119">
            <v>70247.103437999991</v>
          </cell>
          <cell r="E119">
            <v>151869.53059399998</v>
          </cell>
          <cell r="F119">
            <v>109420.03972</v>
          </cell>
          <cell r="G119">
            <v>137194.45020999998</v>
          </cell>
          <cell r="H119">
            <v>97533.359400999994</v>
          </cell>
          <cell r="I119">
            <v>75865.779345000003</v>
          </cell>
          <cell r="J119">
            <v>102813.425802</v>
          </cell>
          <cell r="K119">
            <v>69328.734656999994</v>
          </cell>
          <cell r="L119">
            <v>64699.889126999995</v>
          </cell>
          <cell r="M119">
            <v>64430.528309000001</v>
          </cell>
          <cell r="N119">
            <v>52279.288136999996</v>
          </cell>
          <cell r="O119">
            <v>55400.869015000004</v>
          </cell>
        </row>
        <row r="120">
          <cell r="B120" t="str">
            <v xml:space="preserve"> Parciales</v>
          </cell>
          <cell r="C120">
            <v>744864.62911500013</v>
          </cell>
          <cell r="D120">
            <v>47481.219147999996</v>
          </cell>
          <cell r="E120">
            <v>126116.07888099999</v>
          </cell>
          <cell r="F120">
            <v>82691.143502000006</v>
          </cell>
          <cell r="G120">
            <v>101124.07120599999</v>
          </cell>
          <cell r="H120">
            <v>68308.560201</v>
          </cell>
          <cell r="I120">
            <v>52473.891172000003</v>
          </cell>
          <cell r="J120">
            <v>70380.498462000003</v>
          </cell>
          <cell r="K120">
            <v>44398.887981</v>
          </cell>
          <cell r="L120">
            <v>41336.287106999996</v>
          </cell>
          <cell r="M120">
            <v>41241.409123999998</v>
          </cell>
          <cell r="N120">
            <v>33527.312560999999</v>
          </cell>
          <cell r="O120">
            <v>35785.269769999999</v>
          </cell>
        </row>
        <row r="121">
          <cell r="B121" t="str">
            <v xml:space="preserve"> Definitivas</v>
          </cell>
          <cell r="C121">
            <v>306218.36864</v>
          </cell>
          <cell r="D121">
            <v>22765.884290000002</v>
          </cell>
          <cell r="E121">
            <v>25753.451712999999</v>
          </cell>
          <cell r="F121">
            <v>26728.896218000002</v>
          </cell>
          <cell r="G121">
            <v>36070.379004000002</v>
          </cell>
          <cell r="H121">
            <v>29224.799200000001</v>
          </cell>
          <cell r="I121">
            <v>23391.888172999999</v>
          </cell>
          <cell r="J121">
            <v>32432.927339999998</v>
          </cell>
          <cell r="K121">
            <v>24929.846676000001</v>
          </cell>
          <cell r="L121">
            <v>23363.602019999998</v>
          </cell>
          <cell r="M121">
            <v>23189.119185</v>
          </cell>
          <cell r="N121">
            <v>18751.975576000001</v>
          </cell>
          <cell r="O121">
            <v>19615.599245000001</v>
          </cell>
        </row>
        <row r="122">
          <cell r="B122" t="str">
            <v>Ahorro Voluntario</v>
          </cell>
          <cell r="C122">
            <v>294071.39851000003</v>
          </cell>
          <cell r="D122">
            <v>25993.245864</v>
          </cell>
          <cell r="E122">
            <v>23762.695013</v>
          </cell>
          <cell r="F122">
            <v>16800.424148999999</v>
          </cell>
          <cell r="G122">
            <v>29543.903789</v>
          </cell>
          <cell r="H122">
            <v>24567.290292000002</v>
          </cell>
          <cell r="I122">
            <v>21982.392218000001</v>
          </cell>
          <cell r="J122">
            <v>30428.089931999999</v>
          </cell>
          <cell r="K122">
            <v>23220.258109999999</v>
          </cell>
          <cell r="L122">
            <v>25186.218095</v>
          </cell>
          <cell r="M122">
            <v>28271.643539000001</v>
          </cell>
          <cell r="N122">
            <v>22419.988055999998</v>
          </cell>
          <cell r="O122">
            <v>21895.249453</v>
          </cell>
        </row>
        <row r="123">
          <cell r="B123" t="str">
            <v xml:space="preserve">Crédito </v>
          </cell>
          <cell r="C123">
            <v>1164813.40919631</v>
          </cell>
          <cell r="D123">
            <v>69378.524957500005</v>
          </cell>
          <cell r="E123">
            <v>94593.021297000014</v>
          </cell>
          <cell r="F123">
            <v>70957.607136110004</v>
          </cell>
          <cell r="G123">
            <v>109131.48148668</v>
          </cell>
          <cell r="H123">
            <v>113760.85152135999</v>
          </cell>
          <cell r="I123">
            <v>93563.780111020009</v>
          </cell>
          <cell r="J123">
            <v>118117.69494538</v>
          </cell>
          <cell r="K123">
            <v>102044.58610057998</v>
          </cell>
          <cell r="L123">
            <v>102242.95856452</v>
          </cell>
          <cell r="M123">
            <v>105010.1505817</v>
          </cell>
          <cell r="N123">
            <v>95513.772187459996</v>
          </cell>
          <cell r="O123">
            <v>90498.980306999991</v>
          </cell>
        </row>
        <row r="124">
          <cell r="B124" t="str">
            <v xml:space="preserve">  Hipotecario</v>
          </cell>
          <cell r="C124">
            <v>1154105.75081031</v>
          </cell>
          <cell r="D124">
            <v>68133.998887499998</v>
          </cell>
          <cell r="E124">
            <v>94012.251607000013</v>
          </cell>
          <cell r="F124">
            <v>70643.854264110007</v>
          </cell>
          <cell r="G124">
            <v>108819.96737968001</v>
          </cell>
          <cell r="H124">
            <v>113169.83006136</v>
          </cell>
          <cell r="I124">
            <v>91972.918532020005</v>
          </cell>
          <cell r="J124">
            <v>116229.16949738</v>
          </cell>
          <cell r="K124">
            <v>101525.76822757999</v>
          </cell>
          <cell r="L124">
            <v>101894.32574652</v>
          </cell>
          <cell r="M124">
            <v>104623.4243937</v>
          </cell>
          <cell r="N124">
            <v>94781.498814460007</v>
          </cell>
          <cell r="O124">
            <v>88298.743398999999</v>
          </cell>
        </row>
        <row r="125">
          <cell r="B125" t="str">
            <v xml:space="preserve">  Educativo</v>
          </cell>
          <cell r="C125">
            <v>7336.4001580000004</v>
          </cell>
          <cell r="D125">
            <v>1089.398956</v>
          </cell>
          <cell r="E125">
            <v>285.11508700000002</v>
          </cell>
          <cell r="F125">
            <v>147.86246</v>
          </cell>
          <cell r="G125">
            <v>87.262637999999995</v>
          </cell>
          <cell r="H125">
            <v>318.39232299999998</v>
          </cell>
          <cell r="I125">
            <v>1248.0725950000001</v>
          </cell>
          <cell r="J125">
            <v>1626.2478149999999</v>
          </cell>
          <cell r="K125">
            <v>285.021457</v>
          </cell>
          <cell r="L125">
            <v>110.464603</v>
          </cell>
          <cell r="M125">
            <v>116.79580900000001</v>
          </cell>
          <cell r="N125">
            <v>280.385063</v>
          </cell>
          <cell r="O125">
            <v>1741.3813520000001</v>
          </cell>
        </row>
        <row r="126">
          <cell r="B126" t="str">
            <v xml:space="preserve">  Legalización de Créditos</v>
          </cell>
          <cell r="C126">
            <v>3371.2582279999997</v>
          </cell>
          <cell r="D126">
            <v>155.12711400000001</v>
          </cell>
          <cell r="E126">
            <v>295.65460300000001</v>
          </cell>
          <cell r="F126">
            <v>165.890412</v>
          </cell>
          <cell r="G126">
            <v>224.25146899999999</v>
          </cell>
          <cell r="H126">
            <v>272.62913700000001</v>
          </cell>
          <cell r="I126">
            <v>342.78898400000003</v>
          </cell>
          <cell r="J126">
            <v>262.27763299999998</v>
          </cell>
          <cell r="K126">
            <v>233.79641599999999</v>
          </cell>
          <cell r="L126">
            <v>238.168215</v>
          </cell>
          <cell r="M126">
            <v>269.93037900000002</v>
          </cell>
          <cell r="N126">
            <v>451.88830999999999</v>
          </cell>
          <cell r="O126">
            <v>458.85555599999998</v>
          </cell>
        </row>
        <row r="127">
          <cell r="B127" t="str">
            <v xml:space="preserve">  Credito Constructor</v>
          </cell>
          <cell r="C127">
            <v>0</v>
          </cell>
          <cell r="D127">
            <v>0</v>
          </cell>
          <cell r="E127">
            <v>0</v>
          </cell>
          <cell r="F127">
            <v>0</v>
          </cell>
          <cell r="G127">
            <v>0</v>
          </cell>
          <cell r="H127">
            <v>0</v>
          </cell>
          <cell r="I127">
            <v>0</v>
          </cell>
          <cell r="J127">
            <v>0</v>
          </cell>
          <cell r="K127">
            <v>0</v>
          </cell>
          <cell r="L127">
            <v>0</v>
          </cell>
          <cell r="M127">
            <v>0</v>
          </cell>
          <cell r="N127">
            <v>0</v>
          </cell>
          <cell r="O127">
            <v>0</v>
          </cell>
        </row>
        <row r="128">
          <cell r="B128" t="str">
            <v>Construcciones y Mejoras</v>
          </cell>
          <cell r="C128">
            <v>1038.76932491</v>
          </cell>
          <cell r="D128">
            <v>45</v>
          </cell>
          <cell r="E128">
            <v>66.469881999999998</v>
          </cell>
          <cell r="F128">
            <v>93.138095000000007</v>
          </cell>
          <cell r="G128">
            <v>66.679913999999997</v>
          </cell>
          <cell r="H128">
            <v>228.016189</v>
          </cell>
          <cell r="I128">
            <v>17.283999999999999</v>
          </cell>
          <cell r="J128">
            <v>2.016499</v>
          </cell>
          <cell r="K128">
            <v>115.03496366</v>
          </cell>
          <cell r="L128">
            <v>56.816164569999998</v>
          </cell>
          <cell r="M128">
            <v>49.502766680000001</v>
          </cell>
          <cell r="N128">
            <v>291.51717500000001</v>
          </cell>
          <cell r="O128">
            <v>7.2936759999999996</v>
          </cell>
        </row>
        <row r="129">
          <cell r="B129" t="str">
            <v xml:space="preserve">  Construcción edificio sede</v>
          </cell>
          <cell r="C129">
            <v>0</v>
          </cell>
          <cell r="D129">
            <v>0</v>
          </cell>
          <cell r="E129">
            <v>0</v>
          </cell>
          <cell r="F129">
            <v>0</v>
          </cell>
          <cell r="G129">
            <v>0</v>
          </cell>
          <cell r="H129">
            <v>0</v>
          </cell>
          <cell r="I129">
            <v>0</v>
          </cell>
          <cell r="J129">
            <v>0</v>
          </cell>
          <cell r="K129">
            <v>0</v>
          </cell>
          <cell r="L129">
            <v>0</v>
          </cell>
          <cell r="M129">
            <v>0</v>
          </cell>
          <cell r="N129">
            <v>0</v>
          </cell>
          <cell r="O129">
            <v>0</v>
          </cell>
        </row>
        <row r="130">
          <cell r="B130" t="str">
            <v xml:space="preserve">  Adecuaciones y mejoras</v>
          </cell>
          <cell r="C130">
            <v>1038.76932491</v>
          </cell>
          <cell r="D130">
            <v>45</v>
          </cell>
          <cell r="E130">
            <v>66.469881999999998</v>
          </cell>
          <cell r="F130">
            <v>93.138095000000007</v>
          </cell>
          <cell r="G130">
            <v>66.679913999999997</v>
          </cell>
          <cell r="H130">
            <v>228.016189</v>
          </cell>
          <cell r="I130">
            <v>17.283999999999999</v>
          </cell>
          <cell r="J130">
            <v>2.016499</v>
          </cell>
          <cell r="K130">
            <v>115.03496366</v>
          </cell>
          <cell r="L130">
            <v>56.816164569999998</v>
          </cell>
          <cell r="M130">
            <v>49.502766680000001</v>
          </cell>
          <cell r="N130">
            <v>291.51717500000001</v>
          </cell>
          <cell r="O130">
            <v>7.2936759999999996</v>
          </cell>
        </row>
        <row r="131">
          <cell r="B131" t="str">
            <v>Proyectos de Tecnología</v>
          </cell>
          <cell r="C131">
            <v>50448.617771600002</v>
          </cell>
          <cell r="D131">
            <v>2707.7517119999989</v>
          </cell>
          <cell r="E131">
            <v>5103.3664961000004</v>
          </cell>
          <cell r="F131">
            <v>4766.1892639999996</v>
          </cell>
          <cell r="G131">
            <v>6138.4266441200007</v>
          </cell>
          <cell r="H131">
            <v>0</v>
          </cell>
          <cell r="I131">
            <v>7084.8105522400019</v>
          </cell>
          <cell r="J131">
            <v>2879.6109129999982</v>
          </cell>
          <cell r="K131">
            <v>2826.7511201400075</v>
          </cell>
          <cell r="L131">
            <v>4011.7601069999996</v>
          </cell>
          <cell r="M131">
            <v>4463.3625580000034</v>
          </cell>
          <cell r="N131">
            <v>2434.5862659999998</v>
          </cell>
          <cell r="O131">
            <v>8032.0021389999947</v>
          </cell>
        </row>
        <row r="132">
          <cell r="B132" t="str">
            <v xml:space="preserve">  Inversiones tecnológicas</v>
          </cell>
          <cell r="C132">
            <v>10716.479358339782</v>
          </cell>
          <cell r="D132">
            <v>59.172069105578998</v>
          </cell>
          <cell r="E132">
            <v>2.9558011924401999</v>
          </cell>
          <cell r="F132">
            <v>713.54003294169001</v>
          </cell>
          <cell r="G132">
            <v>839.42451772075003</v>
          </cell>
          <cell r="I132">
            <v>2612.2215059473501</v>
          </cell>
          <cell r="J132">
            <v>512.22778366557213</v>
          </cell>
          <cell r="K132">
            <v>1361.8797159783242</v>
          </cell>
          <cell r="L132">
            <v>402.29202700000002</v>
          </cell>
          <cell r="M132">
            <v>1318.2490545552041</v>
          </cell>
          <cell r="N132">
            <v>358.58910951631799</v>
          </cell>
          <cell r="O132">
            <v>2535.927740716555</v>
          </cell>
        </row>
        <row r="133">
          <cell r="B133" t="str">
            <v xml:space="preserve">  Soporte y operación</v>
          </cell>
          <cell r="C133">
            <v>39732.138413260218</v>
          </cell>
          <cell r="D133">
            <v>2648.57964289442</v>
          </cell>
          <cell r="E133">
            <v>5100.4106949075604</v>
          </cell>
          <cell r="F133">
            <v>4052.6492310583099</v>
          </cell>
          <cell r="G133">
            <v>5299.0021263992503</v>
          </cell>
          <cell r="I133">
            <v>4472.5890462926518</v>
          </cell>
          <cell r="J133">
            <v>2367.383129334426</v>
          </cell>
          <cell r="K133">
            <v>1464.8714041616831</v>
          </cell>
          <cell r="L133">
            <v>3609.4680799999996</v>
          </cell>
          <cell r="M133">
            <v>3145.1135034447993</v>
          </cell>
          <cell r="N133">
            <v>2075.9971564836819</v>
          </cell>
          <cell r="O133">
            <v>5496.0743982834401</v>
          </cell>
        </row>
        <row r="134">
          <cell r="B134" t="str">
            <v>Seguros a deudores</v>
          </cell>
          <cell r="C134">
            <v>49111.341710000008</v>
          </cell>
          <cell r="D134">
            <v>6.9800120000000003</v>
          </cell>
          <cell r="E134">
            <v>4064.0799029999998</v>
          </cell>
          <cell r="F134">
            <v>8372.7570080000005</v>
          </cell>
          <cell r="G134">
            <v>4091.2931440000002</v>
          </cell>
          <cell r="I134">
            <v>4355.0806659999998</v>
          </cell>
          <cell r="J134">
            <v>4548.3157090000004</v>
          </cell>
          <cell r="K134">
            <v>4531.2477019999997</v>
          </cell>
          <cell r="L134">
            <v>4668.5457219999998</v>
          </cell>
          <cell r="M134">
            <v>4754.833052</v>
          </cell>
          <cell r="N134">
            <v>4788.5210360000001</v>
          </cell>
          <cell r="O134">
            <v>4929.6877560000003</v>
          </cell>
        </row>
        <row r="135">
          <cell r="B135" t="str">
            <v>Otros Gastos</v>
          </cell>
          <cell r="C135">
            <v>18573.782268249997</v>
          </cell>
          <cell r="D135">
            <v>1332.78836376</v>
          </cell>
          <cell r="E135">
            <v>2139.8016625300002</v>
          </cell>
          <cell r="F135">
            <v>1204.48047324</v>
          </cell>
          <cell r="G135">
            <v>2214.2182699800001</v>
          </cell>
          <cell r="H135">
            <v>0</v>
          </cell>
          <cell r="I135">
            <v>1505.3162845700001</v>
          </cell>
          <cell r="J135">
            <v>1483.2780639999999</v>
          </cell>
          <cell r="K135">
            <v>1287.63956856</v>
          </cell>
          <cell r="L135">
            <v>1801.43932958</v>
          </cell>
          <cell r="M135">
            <v>1684.7262046199999</v>
          </cell>
          <cell r="N135">
            <v>1945.9363706899999</v>
          </cell>
          <cell r="O135">
            <v>1974.1576767199999</v>
          </cell>
        </row>
        <row r="136">
          <cell r="B136" t="str">
            <v xml:space="preserve">  Reintegro de Créditos Hipotecario </v>
          </cell>
          <cell r="C136">
            <v>15814.888701219998</v>
          </cell>
          <cell r="D136">
            <v>1142.5848838500001</v>
          </cell>
          <cell r="E136">
            <v>1763.21203253</v>
          </cell>
          <cell r="F136">
            <v>1176.7207405199999</v>
          </cell>
          <cell r="G136">
            <v>1991.6426669300001</v>
          </cell>
          <cell r="I136">
            <v>1218.2481683200001</v>
          </cell>
          <cell r="J136">
            <v>1316.43935913</v>
          </cell>
          <cell r="K136">
            <v>1192.8332019100001</v>
          </cell>
          <cell r="L136">
            <v>1581.70098882</v>
          </cell>
          <cell r="M136">
            <v>1305.65410804</v>
          </cell>
          <cell r="N136">
            <v>1678.1262076099999</v>
          </cell>
          <cell r="O136">
            <v>1447.72634356</v>
          </cell>
        </row>
        <row r="137">
          <cell r="B137" t="str">
            <v xml:space="preserve">  Reintegro de Crédito Educativo</v>
          </cell>
          <cell r="C137">
            <v>0</v>
          </cell>
          <cell r="D137">
            <v>0</v>
          </cell>
          <cell r="E137">
            <v>0</v>
          </cell>
          <cell r="F137">
            <v>0</v>
          </cell>
          <cell r="G137">
            <v>0</v>
          </cell>
          <cell r="I137">
            <v>0</v>
          </cell>
          <cell r="J137">
            <v>0</v>
          </cell>
          <cell r="K137">
            <v>0</v>
          </cell>
          <cell r="L137">
            <v>0</v>
          </cell>
          <cell r="M137">
            <v>0</v>
          </cell>
          <cell r="N137">
            <v>0</v>
          </cell>
          <cell r="O137">
            <v>0</v>
          </cell>
        </row>
        <row r="138">
          <cell r="B138" t="str">
            <v xml:space="preserve">  Otros gastos - código 60 </v>
          </cell>
          <cell r="C138">
            <v>2758.8935670300002</v>
          </cell>
          <cell r="D138">
            <v>190.20347991</v>
          </cell>
          <cell r="E138">
            <v>376.58963</v>
          </cell>
          <cell r="F138">
            <v>27.759732719999999</v>
          </cell>
          <cell r="G138">
            <v>222.57560305000001</v>
          </cell>
          <cell r="I138">
            <v>287.06811625</v>
          </cell>
          <cell r="J138">
            <v>166.83870486999999</v>
          </cell>
          <cell r="K138">
            <v>94.806366650000001</v>
          </cell>
          <cell r="L138">
            <v>219.73834076</v>
          </cell>
          <cell r="M138">
            <v>379.07209657999999</v>
          </cell>
          <cell r="N138">
            <v>267.81016308</v>
          </cell>
          <cell r="O138">
            <v>526.43133316000001</v>
          </cell>
        </row>
        <row r="139">
          <cell r="B139" t="str">
            <v>F.   SALDO DISPONIBLE FINAL  ( A+B-C )</v>
          </cell>
          <cell r="C139">
            <v>1228103.34279763</v>
          </cell>
          <cell r="D139">
            <v>1303718.9286441696</v>
          </cell>
          <cell r="E139">
            <v>1792718.9826753996</v>
          </cell>
          <cell r="F139">
            <v>1737853.2517186995</v>
          </cell>
          <cell r="G139">
            <v>1597104.5967881894</v>
          </cell>
          <cell r="H139">
            <v>1524064.3064756193</v>
          </cell>
          <cell r="I139">
            <v>1455299.6278523195</v>
          </cell>
          <cell r="J139">
            <v>1391473.3948723692</v>
          </cell>
          <cell r="K139">
            <v>1341201.0735809293</v>
          </cell>
          <cell r="L139">
            <v>1285850.3715579594</v>
          </cell>
          <cell r="M139">
            <v>1238177.7942299896</v>
          </cell>
          <cell r="N139">
            <v>1202860.1936075697</v>
          </cell>
          <cell r="O139">
            <v>1217587.5422896298</v>
          </cell>
        </row>
      </sheetData>
      <sheetData sheetId="9">
        <row r="1">
          <cell r="B1">
            <v>18</v>
          </cell>
          <cell r="D1">
            <v>40909</v>
          </cell>
          <cell r="E1">
            <v>40940</v>
          </cell>
          <cell r="F1">
            <v>40969</v>
          </cell>
          <cell r="G1">
            <v>41000</v>
          </cell>
          <cell r="H1">
            <v>41030</v>
          </cell>
          <cell r="I1">
            <v>41061</v>
          </cell>
          <cell r="J1">
            <v>41091</v>
          </cell>
          <cell r="K1">
            <v>41122</v>
          </cell>
          <cell r="L1">
            <v>41153</v>
          </cell>
          <cell r="M1">
            <v>41183</v>
          </cell>
          <cell r="N1">
            <v>41214</v>
          </cell>
          <cell r="O1">
            <v>41244</v>
          </cell>
        </row>
        <row r="2">
          <cell r="B2" t="str">
            <v>FONDO NACIONAL DE AHORRO - FLUJO DE CAJA REAL 2012</v>
          </cell>
        </row>
        <row r="3">
          <cell r="B3" t="str">
            <v>(Millones de Pesos)</v>
          </cell>
        </row>
        <row r="4">
          <cell r="B4" t="str">
            <v xml:space="preserve">D E T A L L E </v>
          </cell>
          <cell r="C4" t="str">
            <v>TOTAL</v>
          </cell>
          <cell r="D4" t="str">
            <v xml:space="preserve">FLUJO  DE CAJA MENSUALIZADO </v>
          </cell>
        </row>
        <row r="5">
          <cell r="C5" t="str">
            <v>AÑO</v>
          </cell>
          <cell r="D5" t="str">
            <v>ENERO</v>
          </cell>
          <cell r="E5" t="str">
            <v>FEBRERO</v>
          </cell>
          <cell r="F5" t="str">
            <v>MARZO</v>
          </cell>
          <cell r="G5" t="str">
            <v>ABRIL</v>
          </cell>
          <cell r="H5" t="str">
            <v>MAYO</v>
          </cell>
          <cell r="I5" t="str">
            <v>JUNIO</v>
          </cell>
          <cell r="J5" t="str">
            <v>JULIO</v>
          </cell>
          <cell r="K5" t="str">
            <v>AGOSTO</v>
          </cell>
          <cell r="L5" t="str">
            <v>SEPTIEM</v>
          </cell>
          <cell r="M5" t="str">
            <v>OCTUBRE</v>
          </cell>
          <cell r="N5" t="str">
            <v>NOVIEM</v>
          </cell>
          <cell r="O5" t="str">
            <v>DICIEMBRE</v>
          </cell>
        </row>
        <row r="6">
          <cell r="B6" t="str">
            <v>A.   SALDO DISPONIBLE INICIAL</v>
          </cell>
          <cell r="C6">
            <v>1390332.18640158</v>
          </cell>
          <cell r="D6">
            <v>1390332.18640158</v>
          </cell>
          <cell r="E6">
            <v>1403833.2951028901</v>
          </cell>
          <cell r="F6">
            <v>1800942.7245714902</v>
          </cell>
          <cell r="G6">
            <v>1725624.4792261801</v>
          </cell>
          <cell r="H6">
            <v>1703586.5572857</v>
          </cell>
          <cell r="I6">
            <v>1627967.73983274</v>
          </cell>
          <cell r="J6">
            <v>1571297.8118000301</v>
          </cell>
          <cell r="K6">
            <v>1525282.5029486702</v>
          </cell>
          <cell r="L6">
            <v>1474890.65545782</v>
          </cell>
          <cell r="M6">
            <v>1487825.0431538899</v>
          </cell>
          <cell r="N6">
            <v>1428877.5149224098</v>
          </cell>
          <cell r="O6">
            <v>1373609.7986458798</v>
          </cell>
        </row>
        <row r="8">
          <cell r="B8" t="str">
            <v xml:space="preserve">B.   INGRESOS VIGENCIA </v>
          </cell>
          <cell r="C8">
            <v>2515853.9328814498</v>
          </cell>
          <cell r="D8">
            <v>151672.08400736999</v>
          </cell>
          <cell r="E8">
            <v>677001.15518306999</v>
          </cell>
          <cell r="F8">
            <v>176186.27268703</v>
          </cell>
          <cell r="G8">
            <v>177620.09717962999</v>
          </cell>
          <cell r="H8">
            <v>168156.45083289</v>
          </cell>
          <cell r="I8">
            <v>147444.41060296999</v>
          </cell>
          <cell r="J8">
            <v>170723.93824688997</v>
          </cell>
          <cell r="K8">
            <v>152932.69717538997</v>
          </cell>
          <cell r="L8">
            <v>168778.21350046995</v>
          </cell>
          <cell r="M8">
            <v>159171.64824743997</v>
          </cell>
          <cell r="N8">
            <v>165617.22028663999</v>
          </cell>
          <cell r="O8">
            <v>200549.74493166001</v>
          </cell>
        </row>
        <row r="9">
          <cell r="B9" t="str">
            <v>Cartera Hipotecaria</v>
          </cell>
          <cell r="C9">
            <v>776110.52339143003</v>
          </cell>
          <cell r="D9">
            <v>73746.379218179994</v>
          </cell>
          <cell r="E9">
            <v>121326.25422444</v>
          </cell>
          <cell r="F9">
            <v>64762.047387400002</v>
          </cell>
          <cell r="G9">
            <v>49148.062932829998</v>
          </cell>
          <cell r="H9">
            <v>58685.875942090002</v>
          </cell>
          <cell r="I9">
            <v>54695.779465529995</v>
          </cell>
          <cell r="J9">
            <v>57625.426825260001</v>
          </cell>
          <cell r="K9">
            <v>61391.48662471</v>
          </cell>
          <cell r="L9">
            <v>55934.123661279998</v>
          </cell>
          <cell r="M9">
            <v>60110.5500923</v>
          </cell>
          <cell r="N9">
            <v>57764.778973269997</v>
          </cell>
          <cell r="O9">
            <v>60919.758044140006</v>
          </cell>
        </row>
        <row r="10">
          <cell r="B10" t="str">
            <v xml:space="preserve">  Recaudo Tesorería</v>
          </cell>
          <cell r="C10">
            <v>638716.75723843009</v>
          </cell>
          <cell r="D10">
            <v>51284.082863180003</v>
          </cell>
          <cell r="E10">
            <v>45707.410571439999</v>
          </cell>
          <cell r="F10">
            <v>48072.492930400003</v>
          </cell>
          <cell r="G10">
            <v>44474.05354483</v>
          </cell>
          <cell r="H10">
            <v>54375.979548089999</v>
          </cell>
          <cell r="I10">
            <v>52360.884183529997</v>
          </cell>
          <cell r="J10">
            <v>55611.573085260003</v>
          </cell>
          <cell r="K10">
            <v>57200.38799571</v>
          </cell>
          <cell r="L10">
            <v>54618.889834280002</v>
          </cell>
          <cell r="M10">
            <v>58617.750202299998</v>
          </cell>
          <cell r="N10">
            <v>56563.53138927</v>
          </cell>
          <cell r="O10">
            <v>59829.721090140003</v>
          </cell>
        </row>
        <row r="11">
          <cell r="B11" t="str">
            <v xml:space="preserve">  Abono de Cesantías</v>
          </cell>
          <cell r="C11">
            <v>137393.766153</v>
          </cell>
          <cell r="D11">
            <v>22462.296354999999</v>
          </cell>
          <cell r="E11">
            <v>75618.843653000004</v>
          </cell>
          <cell r="F11">
            <v>16689.554456999998</v>
          </cell>
          <cell r="G11">
            <v>4674.0093880000004</v>
          </cell>
          <cell r="H11">
            <v>4309.8963940000003</v>
          </cell>
          <cell r="I11">
            <v>2334.895282</v>
          </cell>
          <cell r="J11">
            <v>2013.85374</v>
          </cell>
          <cell r="K11">
            <v>4191.0986290000001</v>
          </cell>
          <cell r="L11">
            <v>1315.233827</v>
          </cell>
          <cell r="M11">
            <v>1492.79989</v>
          </cell>
          <cell r="N11">
            <v>1201.247584</v>
          </cell>
          <cell r="O11">
            <v>1090.0369539999999</v>
          </cell>
        </row>
        <row r="12">
          <cell r="B12" t="str">
            <v>Cartera Educativa</v>
          </cell>
          <cell r="C12">
            <v>5338.6311659199991</v>
          </cell>
          <cell r="D12">
            <v>340.81340848000002</v>
          </cell>
          <cell r="E12">
            <v>385.72266791999999</v>
          </cell>
          <cell r="F12">
            <v>469.31115629999999</v>
          </cell>
          <cell r="G12">
            <v>426.78800799999999</v>
          </cell>
          <cell r="H12">
            <v>593.20334600000001</v>
          </cell>
          <cell r="I12">
            <v>449.89106299999997</v>
          </cell>
          <cell r="J12">
            <v>408.80172399999998</v>
          </cell>
          <cell r="K12">
            <v>442.44956028000001</v>
          </cell>
          <cell r="L12">
            <v>370.26399663000001</v>
          </cell>
          <cell r="M12">
            <v>445.16029003</v>
          </cell>
          <cell r="N12">
            <v>524.80209828</v>
          </cell>
          <cell r="O12">
            <v>481.42384700000002</v>
          </cell>
        </row>
        <row r="13">
          <cell r="B13" t="str">
            <v>Aportes de Afiliados</v>
          </cell>
          <cell r="C13">
            <v>1165865.3908838399</v>
          </cell>
          <cell r="D13">
            <v>41962.377266880001</v>
          </cell>
          <cell r="E13">
            <v>506215.40570621</v>
          </cell>
          <cell r="F13">
            <v>76748.932170419997</v>
          </cell>
          <cell r="G13">
            <v>74147.531994660007</v>
          </cell>
          <cell r="H13">
            <v>56702.290319020001</v>
          </cell>
          <cell r="I13">
            <v>60169.324834489998</v>
          </cell>
          <cell r="J13">
            <v>68669.260036559994</v>
          </cell>
          <cell r="K13">
            <v>45710.959545140002</v>
          </cell>
          <cell r="L13">
            <v>46328.542980259997</v>
          </cell>
          <cell r="M13">
            <v>54458.926199239999</v>
          </cell>
          <cell r="N13">
            <v>42639.441474959996</v>
          </cell>
          <cell r="O13">
            <v>92112.398356000005</v>
          </cell>
        </row>
        <row r="14">
          <cell r="B14" t="str">
            <v>Ahorro Voluntario</v>
          </cell>
          <cell r="C14">
            <v>339033.35660460003</v>
          </cell>
          <cell r="D14">
            <v>25418.204288000001</v>
          </cell>
          <cell r="E14">
            <v>26631.593182000001</v>
          </cell>
          <cell r="F14">
            <v>27929.887216620002</v>
          </cell>
          <cell r="G14">
            <v>27465.876913290002</v>
          </cell>
          <cell r="H14">
            <v>28489.672533410001</v>
          </cell>
          <cell r="I14">
            <v>27961.995911360002</v>
          </cell>
          <cell r="J14">
            <v>30242.554440650001</v>
          </cell>
          <cell r="K14">
            <v>30138.468443999998</v>
          </cell>
          <cell r="L14">
            <v>27738.572396809999</v>
          </cell>
          <cell r="M14">
            <v>30107.507712949999</v>
          </cell>
          <cell r="N14">
            <v>29129.3908084</v>
          </cell>
          <cell r="O14">
            <v>27779.632757110001</v>
          </cell>
        </row>
        <row r="15">
          <cell r="B15" t="str">
            <v>Rendimientos Financieros</v>
          </cell>
          <cell r="C15">
            <v>180369.53390031998</v>
          </cell>
          <cell r="D15">
            <v>6309.8383150700001</v>
          </cell>
          <cell r="E15">
            <v>18781.085840880001</v>
          </cell>
          <cell r="F15">
            <v>2277.2791170099999</v>
          </cell>
          <cell r="G15">
            <v>21549.71481655</v>
          </cell>
          <cell r="H15">
            <v>18351.853542050001</v>
          </cell>
          <cell r="I15">
            <v>926.75612416000001</v>
          </cell>
          <cell r="J15">
            <v>9566.3098793600002</v>
          </cell>
          <cell r="K15">
            <v>11329.68417176</v>
          </cell>
          <cell r="L15">
            <v>34556.768486720001</v>
          </cell>
          <cell r="M15">
            <v>9960.9197674000006</v>
          </cell>
          <cell r="N15">
            <v>31267.249773939999</v>
          </cell>
          <cell r="O15">
            <v>15492.07406542</v>
          </cell>
        </row>
        <row r="16">
          <cell r="B16" t="str">
            <v>Comisión Recaudo Seguros a Terceros</v>
          </cell>
          <cell r="C16">
            <v>4786.50343935</v>
          </cell>
          <cell r="D16">
            <v>261.068172</v>
          </cell>
          <cell r="E16">
            <v>403.77533226999998</v>
          </cell>
          <cell r="F16">
            <v>338.91358896000003</v>
          </cell>
          <cell r="G16">
            <v>408.04984459000002</v>
          </cell>
          <cell r="H16">
            <v>405.23422436999999</v>
          </cell>
          <cell r="I16">
            <v>401.67393578000002</v>
          </cell>
          <cell r="J16">
            <v>379.18842806999999</v>
          </cell>
          <cell r="K16">
            <v>441.27116504000003</v>
          </cell>
          <cell r="L16">
            <v>442.15095371000001</v>
          </cell>
          <cell r="M16">
            <v>433.97170375000002</v>
          </cell>
          <cell r="N16">
            <v>447.53995379999998</v>
          </cell>
          <cell r="O16">
            <v>423.66613701</v>
          </cell>
        </row>
        <row r="17">
          <cell r="B17" t="str">
            <v>Otros Ingresos</v>
          </cell>
          <cell r="C17">
            <v>44349.993495989998</v>
          </cell>
          <cell r="D17">
            <v>3633.4033387599998</v>
          </cell>
          <cell r="E17">
            <v>3257.3182293499999</v>
          </cell>
          <cell r="F17">
            <v>3659.9020503200004</v>
          </cell>
          <cell r="G17">
            <v>4474.0726697099999</v>
          </cell>
          <cell r="H17">
            <v>4928.3209259499999</v>
          </cell>
          <cell r="I17">
            <v>2838.9892686499998</v>
          </cell>
          <cell r="J17">
            <v>3832.3969129900001</v>
          </cell>
          <cell r="K17">
            <v>3478.3776644600002</v>
          </cell>
          <cell r="L17">
            <v>3407.7910250599998</v>
          </cell>
          <cell r="M17">
            <v>3654.6124817699997</v>
          </cell>
          <cell r="N17">
            <v>3844.0172039899999</v>
          </cell>
          <cell r="O17">
            <v>3340.7917249800003</v>
          </cell>
        </row>
        <row r="18">
          <cell r="B18" t="str">
            <v xml:space="preserve">  Reintegro de Crédito Educativo</v>
          </cell>
          <cell r="C18">
            <v>183.95823300000001</v>
          </cell>
          <cell r="D18">
            <v>47.594413000000003</v>
          </cell>
          <cell r="E18">
            <v>8.5437820000000002</v>
          </cell>
          <cell r="F18">
            <v>14.905684000000001</v>
          </cell>
          <cell r="G18">
            <v>1.6604289999999999</v>
          </cell>
          <cell r="H18">
            <v>7.8081820000000004</v>
          </cell>
          <cell r="I18">
            <v>18.924751000000001</v>
          </cell>
          <cell r="J18">
            <v>8.6916499999999992</v>
          </cell>
          <cell r="K18">
            <v>11.693598</v>
          </cell>
          <cell r="L18">
            <v>0</v>
          </cell>
          <cell r="M18">
            <v>3.5</v>
          </cell>
          <cell r="N18">
            <v>28.474858999999999</v>
          </cell>
          <cell r="O18">
            <v>32.160885</v>
          </cell>
        </row>
        <row r="19">
          <cell r="B19" t="str">
            <v xml:space="preserve">  Reintegros Cartera Hipotecaria</v>
          </cell>
          <cell r="C19">
            <v>15563.974781890001</v>
          </cell>
          <cell r="D19">
            <v>1430.8954947300001</v>
          </cell>
          <cell r="E19">
            <v>1049.5532385700001</v>
          </cell>
          <cell r="F19">
            <v>1123.9585957100001</v>
          </cell>
          <cell r="G19">
            <v>1371.68898195</v>
          </cell>
          <cell r="H19">
            <v>1426.0748000799999</v>
          </cell>
          <cell r="I19">
            <v>819.28031795000004</v>
          </cell>
          <cell r="J19">
            <v>1186.45450648</v>
          </cell>
          <cell r="K19">
            <v>1156.4355001199999</v>
          </cell>
          <cell r="L19">
            <v>1390.56147842</v>
          </cell>
          <cell r="M19">
            <v>1331.1240623799999</v>
          </cell>
          <cell r="N19">
            <v>1721.9603677600001</v>
          </cell>
          <cell r="O19">
            <v>1555.9874377399999</v>
          </cell>
        </row>
        <row r="20">
          <cell r="B20" t="str">
            <v xml:space="preserve">  Reintegros Aportes de Cesantías</v>
          </cell>
          <cell r="C20">
            <v>25101.470811069998</v>
          </cell>
          <cell r="D20">
            <v>1886.8878078400001</v>
          </cell>
          <cell r="E20">
            <v>1998.0204493799999</v>
          </cell>
          <cell r="F20">
            <v>2288.5507014700001</v>
          </cell>
          <cell r="G20">
            <v>2578.9123762999998</v>
          </cell>
          <cell r="H20">
            <v>2936.4285517600001</v>
          </cell>
          <cell r="I20">
            <v>1892.09564105</v>
          </cell>
          <cell r="J20">
            <v>2419.81031816</v>
          </cell>
          <cell r="K20">
            <v>2175.6460586600001</v>
          </cell>
          <cell r="L20">
            <v>1524.4265173900001</v>
          </cell>
          <cell r="M20">
            <v>1998.6316819799999</v>
          </cell>
          <cell r="N20">
            <v>1882.91867508</v>
          </cell>
          <cell r="O20">
            <v>1519.142032</v>
          </cell>
        </row>
        <row r="21">
          <cell r="B21" t="str">
            <v xml:space="preserve">  Otros Ingresos - código 19 </v>
          </cell>
          <cell r="C21">
            <v>3500.5896700300004</v>
          </cell>
          <cell r="D21">
            <v>268.02562318999998</v>
          </cell>
          <cell r="E21">
            <v>201.20075940000001</v>
          </cell>
          <cell r="F21">
            <v>232.48706913999999</v>
          </cell>
          <cell r="G21">
            <v>521.81088246000002</v>
          </cell>
          <cell r="H21">
            <v>558.00939211000002</v>
          </cell>
          <cell r="I21">
            <v>108.68855865</v>
          </cell>
          <cell r="J21">
            <v>217.44043834999999</v>
          </cell>
          <cell r="K21">
            <v>134.60250768</v>
          </cell>
          <cell r="L21">
            <v>492.80302925000001</v>
          </cell>
          <cell r="M21">
            <v>321.35673740999999</v>
          </cell>
          <cell r="N21">
            <v>210.66330214999999</v>
          </cell>
          <cell r="O21">
            <v>233.50137024</v>
          </cell>
        </row>
        <row r="22">
          <cell r="B22" t="str">
            <v>C.   EGRESOS VIGENCIA</v>
          </cell>
          <cell r="C22">
            <v>2193209.66581504</v>
          </cell>
          <cell r="D22">
            <v>99735.535080539994</v>
          </cell>
          <cell r="E22">
            <v>213890.04473711</v>
          </cell>
          <cell r="F22">
            <v>203072.77719095003</v>
          </cell>
          <cell r="G22">
            <v>165915.84198065998</v>
          </cell>
          <cell r="H22">
            <v>208526.60886201001</v>
          </cell>
          <cell r="I22">
            <v>176203.97271825999</v>
          </cell>
          <cell r="J22">
            <v>197291.84315306999</v>
          </cell>
          <cell r="K22">
            <v>183694.78682245003</v>
          </cell>
          <cell r="L22">
            <v>142849.74017546998</v>
          </cell>
          <cell r="M22">
            <v>203759.11291169003</v>
          </cell>
          <cell r="N22">
            <v>206459.22485792005</v>
          </cell>
          <cell r="O22">
            <v>191810.17732490998</v>
          </cell>
        </row>
        <row r="23">
          <cell r="B23" t="str">
            <v>Gastos Operacionales y no Operacionales</v>
          </cell>
          <cell r="C23">
            <v>133695.96995383</v>
          </cell>
          <cell r="D23">
            <v>1138.26404002</v>
          </cell>
          <cell r="E23">
            <v>3446.89590077</v>
          </cell>
          <cell r="F23">
            <v>7892.3661245100002</v>
          </cell>
          <cell r="G23">
            <v>4793.6790547800001</v>
          </cell>
          <cell r="H23">
            <v>11257.461116029999</v>
          </cell>
          <cell r="I23">
            <v>11341.11604072</v>
          </cell>
          <cell r="J23">
            <v>14726.46123302</v>
          </cell>
          <cell r="K23">
            <v>18625.857475090001</v>
          </cell>
          <cell r="L23">
            <v>11096.7061813</v>
          </cell>
          <cell r="M23">
            <v>11967.11039385</v>
          </cell>
          <cell r="N23">
            <v>16060.29303004</v>
          </cell>
          <cell r="O23">
            <v>21349.759363699999</v>
          </cell>
        </row>
        <row r="24">
          <cell r="B24" t="str">
            <v xml:space="preserve">Cesantías </v>
          </cell>
          <cell r="C24">
            <v>949340.10592300002</v>
          </cell>
          <cell r="D24">
            <v>61242.316575999997</v>
          </cell>
          <cell r="E24">
            <v>141070.594052</v>
          </cell>
          <cell r="F24">
            <v>123706.85491299999</v>
          </cell>
          <cell r="G24">
            <v>95904.929089999991</v>
          </cell>
          <cell r="H24">
            <v>84921.505341000011</v>
          </cell>
          <cell r="I24">
            <v>67198.888548999996</v>
          </cell>
          <cell r="J24">
            <v>77185.992922000005</v>
          </cell>
          <cell r="K24">
            <v>69800.022987000004</v>
          </cell>
          <cell r="L24">
            <v>55110.803835999999</v>
          </cell>
          <cell r="M24">
            <v>63643.103853000008</v>
          </cell>
          <cell r="N24">
            <v>57649.088384000002</v>
          </cell>
          <cell r="O24">
            <v>51906.005420000001</v>
          </cell>
        </row>
        <row r="25">
          <cell r="B25" t="str">
            <v xml:space="preserve"> Parciales</v>
          </cell>
          <cell r="C25">
            <v>642980.38087700005</v>
          </cell>
          <cell r="D25">
            <v>42191.182358999999</v>
          </cell>
          <cell r="E25">
            <v>114434.368546</v>
          </cell>
          <cell r="F25">
            <v>89386.686990999995</v>
          </cell>
          <cell r="G25">
            <v>68274.502426999999</v>
          </cell>
          <cell r="H25">
            <v>54779.772298000004</v>
          </cell>
          <cell r="I25">
            <v>43338.862172000001</v>
          </cell>
          <cell r="J25">
            <v>49575.427632999999</v>
          </cell>
          <cell r="K25">
            <v>43589.402017</v>
          </cell>
          <cell r="L25">
            <v>32757.82749</v>
          </cell>
          <cell r="M25">
            <v>38271.039897000002</v>
          </cell>
          <cell r="N25">
            <v>35231.763347</v>
          </cell>
          <cell r="O25">
            <v>31149.545699999999</v>
          </cell>
        </row>
        <row r="26">
          <cell r="B26" t="str">
            <v xml:space="preserve"> Definitivas</v>
          </cell>
          <cell r="C26">
            <v>306359.72504599998</v>
          </cell>
          <cell r="D26">
            <v>19051.134216999999</v>
          </cell>
          <cell r="E26">
            <v>26636.225505999999</v>
          </cell>
          <cell r="F26">
            <v>34320.167922000001</v>
          </cell>
          <cell r="G26">
            <v>27630.426662999998</v>
          </cell>
          <cell r="H26">
            <v>30141.733043</v>
          </cell>
          <cell r="I26">
            <v>23860.026376999998</v>
          </cell>
          <cell r="J26">
            <v>27610.565288999998</v>
          </cell>
          <cell r="K26">
            <v>26210.62097</v>
          </cell>
          <cell r="L26">
            <v>22352.976345999999</v>
          </cell>
          <cell r="M26">
            <v>25372.063956000002</v>
          </cell>
          <cell r="N26">
            <v>22417.325036999999</v>
          </cell>
          <cell r="O26">
            <v>20756.459719999999</v>
          </cell>
        </row>
        <row r="27">
          <cell r="B27" t="str">
            <v>Ahorro Voluntario</v>
          </cell>
          <cell r="C27">
            <v>268400.68154900003</v>
          </cell>
          <cell r="D27">
            <v>21584.07128</v>
          </cell>
          <cell r="E27">
            <v>21990.969311000001</v>
          </cell>
          <cell r="F27">
            <v>19581.792583999999</v>
          </cell>
          <cell r="G27">
            <v>22129.037793</v>
          </cell>
          <cell r="H27">
            <v>24038.013628000001</v>
          </cell>
          <cell r="I27">
            <v>19385.461993000001</v>
          </cell>
          <cell r="J27">
            <v>24982.425837999999</v>
          </cell>
          <cell r="K27">
            <v>24079.230080000001</v>
          </cell>
          <cell r="L27">
            <v>20592.327601000001</v>
          </cell>
          <cell r="M27">
            <v>25129.421299000001</v>
          </cell>
          <cell r="N27">
            <v>25745.436670999999</v>
          </cell>
          <cell r="O27">
            <v>19162.493471000002</v>
          </cell>
        </row>
        <row r="28">
          <cell r="B28" t="str">
            <v xml:space="preserve">Crédito </v>
          </cell>
          <cell r="C28">
            <v>691850.17463882</v>
          </cell>
          <cell r="D28">
            <v>15302.94129255</v>
          </cell>
          <cell r="E28">
            <v>46020.454970140003</v>
          </cell>
          <cell r="F28">
            <v>50923.746004000008</v>
          </cell>
          <cell r="G28">
            <v>42431.632353059998</v>
          </cell>
          <cell r="H28">
            <v>55032.849112159995</v>
          </cell>
          <cell r="I28">
            <v>57848.981044099994</v>
          </cell>
          <cell r="J28">
            <v>58160.11644487</v>
          </cell>
          <cell r="K28">
            <v>63045.880008080007</v>
          </cell>
          <cell r="L28">
            <v>47846.898439559998</v>
          </cell>
          <cell r="M28">
            <v>78899.903845000008</v>
          </cell>
          <cell r="N28">
            <v>95781.671390989999</v>
          </cell>
          <cell r="O28">
            <v>80555.099734310003</v>
          </cell>
        </row>
        <row r="29">
          <cell r="B29" t="str">
            <v xml:space="preserve">  Hipotecario</v>
          </cell>
          <cell r="C29">
            <v>682746.13952464995</v>
          </cell>
          <cell r="D29">
            <v>14568.827541090001</v>
          </cell>
          <cell r="E29">
            <v>45652.287036239999</v>
          </cell>
          <cell r="F29">
            <v>50628.671130000002</v>
          </cell>
          <cell r="G29">
            <v>42120.697556799998</v>
          </cell>
          <cell r="H29">
            <v>54401.830181279998</v>
          </cell>
          <cell r="I29">
            <v>56489.085120099997</v>
          </cell>
          <cell r="J29">
            <v>56715.00401887</v>
          </cell>
          <cell r="K29">
            <v>62431.066338850003</v>
          </cell>
          <cell r="L29">
            <v>47340.16542012</v>
          </cell>
          <cell r="M29">
            <v>78549.830113000004</v>
          </cell>
          <cell r="N29">
            <v>95107.936632989993</v>
          </cell>
          <cell r="O29">
            <v>78740.738435310006</v>
          </cell>
        </row>
        <row r="30">
          <cell r="B30" t="str">
            <v xml:space="preserve">  Educativo</v>
          </cell>
          <cell r="C30">
            <v>6201.0581590000002</v>
          </cell>
          <cell r="D30">
            <v>573.65872200000001</v>
          </cell>
          <cell r="E30">
            <v>220.045568</v>
          </cell>
          <cell r="F30">
            <v>122.619163</v>
          </cell>
          <cell r="G30">
            <v>57.143377000000001</v>
          </cell>
          <cell r="H30">
            <v>252.45741699999999</v>
          </cell>
          <cell r="I30">
            <v>1222.4655250000001</v>
          </cell>
          <cell r="J30">
            <v>1206.8123820000001</v>
          </cell>
          <cell r="K30">
            <v>337.49147399999998</v>
          </cell>
          <cell r="L30">
            <v>175.24492900000001</v>
          </cell>
          <cell r="M30">
            <v>59.361480999999998</v>
          </cell>
          <cell r="N30">
            <v>458.37367999999998</v>
          </cell>
          <cell r="O30">
            <v>1515.3844409999999</v>
          </cell>
        </row>
        <row r="31">
          <cell r="B31" t="str">
            <v xml:space="preserve">  Legalización de Créditos</v>
          </cell>
          <cell r="C31">
            <v>2902.9769551700001</v>
          </cell>
          <cell r="D31">
            <v>160.45502945999999</v>
          </cell>
          <cell r="E31">
            <v>148.12236590000001</v>
          </cell>
          <cell r="F31">
            <v>172.45571100000001</v>
          </cell>
          <cell r="G31">
            <v>253.79141926</v>
          </cell>
          <cell r="H31">
            <v>378.56151388000001</v>
          </cell>
          <cell r="I31">
            <v>137.43039899999999</v>
          </cell>
          <cell r="J31">
            <v>238.30004400000001</v>
          </cell>
          <cell r="K31">
            <v>277.32219522999998</v>
          </cell>
          <cell r="L31">
            <v>331.48809044000001</v>
          </cell>
          <cell r="M31">
            <v>290.71225099999998</v>
          </cell>
          <cell r="N31">
            <v>215.36107799999999</v>
          </cell>
          <cell r="O31">
            <v>298.97685799999999</v>
          </cell>
        </row>
        <row r="32">
          <cell r="B32" t="str">
            <v>Construcciones y Mejoras</v>
          </cell>
          <cell r="C32">
            <v>81654.057129670007</v>
          </cell>
          <cell r="D32">
            <v>0</v>
          </cell>
          <cell r="E32">
            <v>12.917615850000001</v>
          </cell>
          <cell r="F32">
            <v>7.3104386999999997</v>
          </cell>
          <cell r="G32">
            <v>0</v>
          </cell>
          <cell r="H32">
            <v>31994.107936889999</v>
          </cell>
          <cell r="I32">
            <v>15000</v>
          </cell>
          <cell r="J32">
            <v>15350.662852040001</v>
          </cell>
          <cell r="K32">
            <v>341.91539764999999</v>
          </cell>
          <cell r="L32">
            <v>248.73969500000001</v>
          </cell>
          <cell r="M32">
            <v>16626</v>
          </cell>
          <cell r="N32">
            <v>52.11940354</v>
          </cell>
          <cell r="O32">
            <v>2020.28379</v>
          </cell>
        </row>
        <row r="33">
          <cell r="B33" t="str">
            <v xml:space="preserve">  Construcción edificio sede</v>
          </cell>
          <cell r="C33">
            <v>79910.410344000004</v>
          </cell>
          <cell r="D33">
            <v>0</v>
          </cell>
          <cell r="E33">
            <v>0</v>
          </cell>
          <cell r="F33">
            <v>0</v>
          </cell>
          <cell r="G33">
            <v>0</v>
          </cell>
          <cell r="H33">
            <v>31600</v>
          </cell>
          <cell r="I33">
            <v>15000</v>
          </cell>
          <cell r="J33">
            <v>15000</v>
          </cell>
          <cell r="K33">
            <v>0</v>
          </cell>
          <cell r="L33">
            <v>0</v>
          </cell>
          <cell r="M33">
            <v>16400</v>
          </cell>
          <cell r="N33">
            <v>0</v>
          </cell>
          <cell r="O33">
            <v>1910.4103439999999</v>
          </cell>
        </row>
        <row r="34">
          <cell r="B34" t="str">
            <v xml:space="preserve">  Adecuaciones y mejoras</v>
          </cell>
          <cell r="C34">
            <v>1743.646785669999</v>
          </cell>
          <cell r="D34">
            <v>0</v>
          </cell>
          <cell r="E34">
            <v>12.917615850000001</v>
          </cell>
          <cell r="F34">
            <v>7.3104386999999997</v>
          </cell>
          <cell r="G34">
            <v>0</v>
          </cell>
          <cell r="H34">
            <v>394.107936889999</v>
          </cell>
          <cell r="I34">
            <v>0</v>
          </cell>
          <cell r="J34">
            <v>350.66285204000002</v>
          </cell>
          <cell r="K34">
            <v>341.91539764999999</v>
          </cell>
          <cell r="L34">
            <v>248.73969500000001</v>
          </cell>
          <cell r="M34">
            <v>226</v>
          </cell>
          <cell r="N34">
            <v>52.11940354</v>
          </cell>
          <cell r="O34">
            <v>109.873446</v>
          </cell>
        </row>
        <row r="35">
          <cell r="B35" t="str">
            <v>Proyectos de Tecnología</v>
          </cell>
          <cell r="C35">
            <v>28298.121532120011</v>
          </cell>
          <cell r="D35">
            <v>0</v>
          </cell>
          <cell r="E35">
            <v>0</v>
          </cell>
          <cell r="F35">
            <v>6.1224477500000001</v>
          </cell>
          <cell r="G35">
            <v>0</v>
          </cell>
          <cell r="H35">
            <v>30.191005000000001</v>
          </cell>
          <cell r="I35">
            <v>1756.5295403300031</v>
          </cell>
          <cell r="J35">
            <v>2232.9958756700016</v>
          </cell>
          <cell r="K35">
            <v>2470.1158498300015</v>
          </cell>
          <cell r="L35">
            <v>2650.0456741500002</v>
          </cell>
          <cell r="M35">
            <v>6393.6337101000099</v>
          </cell>
          <cell r="N35">
            <v>5454.6580658999947</v>
          </cell>
          <cell r="O35">
            <v>7303.8293633900003</v>
          </cell>
        </row>
        <row r="36">
          <cell r="B36" t="str">
            <v xml:space="preserve">  Inversiones tecnológicas</v>
          </cell>
          <cell r="C36">
            <v>3702.0064870268511</v>
          </cell>
          <cell r="D36">
            <v>0</v>
          </cell>
          <cell r="E36">
            <v>0</v>
          </cell>
          <cell r="F36">
            <v>0</v>
          </cell>
          <cell r="G36">
            <v>0</v>
          </cell>
          <cell r="H36">
            <v>28.951111000000001</v>
          </cell>
          <cell r="I36">
            <v>427.56080615796299</v>
          </cell>
          <cell r="J36">
            <v>51.875242457981798</v>
          </cell>
          <cell r="K36">
            <v>6.9317430227315704</v>
          </cell>
          <cell r="L36">
            <v>0</v>
          </cell>
          <cell r="M36">
            <v>3051.22775171286</v>
          </cell>
          <cell r="N36">
            <v>40.598715878544901</v>
          </cell>
          <cell r="O36">
            <v>94.861116796770204</v>
          </cell>
        </row>
        <row r="37">
          <cell r="B37" t="str">
            <v xml:space="preserve">  Soporte y operación</v>
          </cell>
          <cell r="C37">
            <v>24596.11504509316</v>
          </cell>
          <cell r="D37">
            <v>0</v>
          </cell>
          <cell r="E37">
            <v>0</v>
          </cell>
          <cell r="F37">
            <v>6.1224477500000001</v>
          </cell>
          <cell r="G37">
            <v>0</v>
          </cell>
          <cell r="H37">
            <v>1.2398940000000001</v>
          </cell>
          <cell r="I37">
            <v>1328.9687341720401</v>
          </cell>
          <cell r="J37">
            <v>2181.12063321202</v>
          </cell>
          <cell r="K37">
            <v>2463.1841068072699</v>
          </cell>
          <cell r="L37">
            <v>2650.0456741500002</v>
          </cell>
          <cell r="M37">
            <v>3342.4059583871499</v>
          </cell>
          <cell r="N37">
            <v>5414.05935002145</v>
          </cell>
          <cell r="O37">
            <v>7208.9682465932301</v>
          </cell>
        </row>
        <row r="38">
          <cell r="B38" t="str">
            <v>Seguros a deudores</v>
          </cell>
          <cell r="C38">
            <v>26019.546716910001</v>
          </cell>
          <cell r="D38">
            <v>0</v>
          </cell>
          <cell r="E38">
            <v>0</v>
          </cell>
          <cell r="F38">
            <v>0</v>
          </cell>
          <cell r="G38">
            <v>0</v>
          </cell>
          <cell r="H38">
            <v>0</v>
          </cell>
          <cell r="I38">
            <v>2436.3439149999999</v>
          </cell>
          <cell r="J38">
            <v>3921.8374329100002</v>
          </cell>
          <cell r="K38">
            <v>3919.5349569999998</v>
          </cell>
          <cell r="L38">
            <v>4073.2574880000002</v>
          </cell>
          <cell r="M38">
            <v>0</v>
          </cell>
          <cell r="N38">
            <v>4056.416647</v>
          </cell>
          <cell r="O38">
            <v>7612.156277</v>
          </cell>
        </row>
        <row r="39">
          <cell r="B39" t="str">
            <v>Otros Gastos</v>
          </cell>
          <cell r="C39">
            <v>13951.008371690001</v>
          </cell>
          <cell r="D39">
            <v>467.94189197000003</v>
          </cell>
          <cell r="E39">
            <v>1348.2128873500001</v>
          </cell>
          <cell r="F39">
            <v>954.58467898999993</v>
          </cell>
          <cell r="G39">
            <v>656.56368982000004</v>
          </cell>
          <cell r="H39">
            <v>1252.48072293</v>
          </cell>
          <cell r="I39">
            <v>1236.65163611</v>
          </cell>
          <cell r="J39">
            <v>731.35055456000009</v>
          </cell>
          <cell r="K39">
            <v>1412.2300677999999</v>
          </cell>
          <cell r="L39">
            <v>1230.9612604599999</v>
          </cell>
          <cell r="M39">
            <v>1099.93981074</v>
          </cell>
          <cell r="N39">
            <v>1659.5412654500001</v>
          </cell>
          <cell r="O39">
            <v>1900.5499055099999</v>
          </cell>
        </row>
        <row r="40">
          <cell r="B40" t="str">
            <v xml:space="preserve">  Reintegro de Créditos Hipotecario </v>
          </cell>
          <cell r="C40">
            <v>11344.874024520001</v>
          </cell>
          <cell r="D40">
            <v>459.44867497000001</v>
          </cell>
          <cell r="E40">
            <v>769.36347407000005</v>
          </cell>
          <cell r="F40">
            <v>713.95847106999997</v>
          </cell>
          <cell r="G40">
            <v>532.83657196000001</v>
          </cell>
          <cell r="H40">
            <v>1050.7536480799999</v>
          </cell>
          <cell r="I40">
            <v>1112.5405281400001</v>
          </cell>
          <cell r="J40">
            <v>565.24350186000004</v>
          </cell>
          <cell r="K40">
            <v>1231.97291666</v>
          </cell>
          <cell r="L40">
            <v>1000.14986744</v>
          </cell>
          <cell r="M40">
            <v>856.13136780000002</v>
          </cell>
          <cell r="N40">
            <v>1392.8373924699999</v>
          </cell>
          <cell r="O40">
            <v>1659.63761</v>
          </cell>
        </row>
        <row r="41">
          <cell r="B41" t="str">
            <v xml:space="preserve">  Reintegro de Crédito Educativo</v>
          </cell>
          <cell r="C41">
            <v>0</v>
          </cell>
          <cell r="D41">
            <v>0</v>
          </cell>
          <cell r="E41">
            <v>0</v>
          </cell>
          <cell r="F41">
            <v>0</v>
          </cell>
          <cell r="G41">
            <v>0</v>
          </cell>
          <cell r="H41">
            <v>0</v>
          </cell>
          <cell r="I41">
            <v>0</v>
          </cell>
          <cell r="J41">
            <v>0</v>
          </cell>
          <cell r="K41">
            <v>0</v>
          </cell>
          <cell r="L41">
            <v>0</v>
          </cell>
          <cell r="M41">
            <v>0</v>
          </cell>
          <cell r="N41">
            <v>0</v>
          </cell>
          <cell r="O41">
            <v>0</v>
          </cell>
        </row>
        <row r="42">
          <cell r="B42" t="str">
            <v xml:space="preserve">  Otros gastos - código 60 </v>
          </cell>
          <cell r="C42">
            <v>2606.1343471699997</v>
          </cell>
          <cell r="D42">
            <v>8.4932169999999996</v>
          </cell>
          <cell r="E42">
            <v>578.84941328000002</v>
          </cell>
          <cell r="F42">
            <v>240.62620792000001</v>
          </cell>
          <cell r="G42">
            <v>123.72711786000001</v>
          </cell>
          <cell r="H42">
            <v>201.72707485000001</v>
          </cell>
          <cell r="I42">
            <v>124.11110797000001</v>
          </cell>
          <cell r="J42">
            <v>166.1070527</v>
          </cell>
          <cell r="K42">
            <v>180.25715113999999</v>
          </cell>
          <cell r="L42">
            <v>230.81139302</v>
          </cell>
          <cell r="M42">
            <v>243.80844293999999</v>
          </cell>
          <cell r="N42">
            <v>266.70387298000003</v>
          </cell>
          <cell r="O42">
            <v>240.91229551000001</v>
          </cell>
        </row>
        <row r="43">
          <cell r="B43" t="str">
            <v>D. INGRESOS - EGRESOS VIGENCIA (B-C)</v>
          </cell>
          <cell r="C43">
            <v>322644.26706640981</v>
          </cell>
          <cell r="D43">
            <v>51936.548926830001</v>
          </cell>
          <cell r="E43">
            <v>463111.11044595996</v>
          </cell>
          <cell r="F43">
            <v>-26886.504503920034</v>
          </cell>
          <cell r="G43">
            <v>11704.25519897</v>
          </cell>
          <cell r="H43">
            <v>-40370.158029120008</v>
          </cell>
          <cell r="I43">
            <v>-28759.562115289998</v>
          </cell>
          <cell r="J43">
            <v>-26567.904906180018</v>
          </cell>
          <cell r="K43">
            <v>-30762.089647060056</v>
          </cell>
          <cell r="L43">
            <v>25928.47332499997</v>
          </cell>
          <cell r="M43">
            <v>-44587.464664250059</v>
          </cell>
          <cell r="N43">
            <v>-40842.004571280064</v>
          </cell>
          <cell r="O43">
            <v>8739.5676067500317</v>
          </cell>
        </row>
        <row r="45">
          <cell r="B45" t="str">
            <v>E.   CUENTAS POR PAGAR</v>
          </cell>
          <cell r="C45">
            <v>337951.26503110002</v>
          </cell>
          <cell r="D45">
            <v>38435.440225519997</v>
          </cell>
          <cell r="E45">
            <v>66001.680977359996</v>
          </cell>
          <cell r="F45">
            <v>48431.740841390005</v>
          </cell>
          <cell r="G45">
            <v>33742.177139449996</v>
          </cell>
          <cell r="H45">
            <v>35248.659423839999</v>
          </cell>
          <cell r="I45">
            <v>27910.36591742</v>
          </cell>
          <cell r="J45">
            <v>19447.403945180005</v>
          </cell>
          <cell r="K45">
            <v>19629.757843790001</v>
          </cell>
          <cell r="L45">
            <v>12994.085628930001</v>
          </cell>
          <cell r="M45">
            <v>14360.063567230001</v>
          </cell>
          <cell r="N45">
            <v>14425.71170525</v>
          </cell>
          <cell r="O45">
            <v>7324.1778157400004</v>
          </cell>
        </row>
        <row r="46">
          <cell r="B46" t="str">
            <v>Gastos Operacionales y No Operac.</v>
          </cell>
          <cell r="C46">
            <v>48867.538766509999</v>
          </cell>
          <cell r="D46">
            <v>6733.2476724899998</v>
          </cell>
          <cell r="E46">
            <v>10485.08382521</v>
          </cell>
          <cell r="F46">
            <v>8919.8577555800002</v>
          </cell>
          <cell r="G46">
            <v>3832.2038326299999</v>
          </cell>
          <cell r="H46">
            <v>5207.5542962</v>
          </cell>
          <cell r="I46">
            <v>5634.8906783399998</v>
          </cell>
          <cell r="J46">
            <v>3111.1912798499998</v>
          </cell>
          <cell r="K46">
            <v>1807.0967838700001</v>
          </cell>
          <cell r="L46">
            <v>1227.6332878600001</v>
          </cell>
          <cell r="M46">
            <v>913.09387747000005</v>
          </cell>
          <cell r="N46">
            <v>664.49535090999996</v>
          </cell>
          <cell r="O46">
            <v>331.19012609999999</v>
          </cell>
        </row>
        <row r="47">
          <cell r="B47" t="str">
            <v>Crédito Hipotecario</v>
          </cell>
          <cell r="C47">
            <v>245465.81557723999</v>
          </cell>
          <cell r="D47">
            <v>27714.74650216</v>
          </cell>
          <cell r="E47">
            <v>45568.721987229997</v>
          </cell>
          <cell r="F47">
            <v>32148.813888870001</v>
          </cell>
          <cell r="G47">
            <v>24378.29600088</v>
          </cell>
          <cell r="H47">
            <v>22721.796842110001</v>
          </cell>
          <cell r="I47">
            <v>18145.408259029999</v>
          </cell>
          <cell r="J47">
            <v>14728.73756197</v>
          </cell>
          <cell r="K47">
            <v>16994.197938959998</v>
          </cell>
          <cell r="L47">
            <v>11320.52600303</v>
          </cell>
          <cell r="M47">
            <v>12772.077168</v>
          </cell>
          <cell r="N47">
            <v>13196.452668</v>
          </cell>
          <cell r="O47">
            <v>5776.0407569999998</v>
          </cell>
        </row>
        <row r="48">
          <cell r="B48" t="str">
            <v>Crédito Educativo</v>
          </cell>
          <cell r="C48">
            <v>311.28216299999997</v>
          </cell>
          <cell r="D48">
            <v>297.92617899999999</v>
          </cell>
          <cell r="E48">
            <v>10.855983999999999</v>
          </cell>
          <cell r="F48">
            <v>2.5</v>
          </cell>
          <cell r="G48">
            <v>0</v>
          </cell>
          <cell r="H48">
            <v>0</v>
          </cell>
          <cell r="I48">
            <v>0</v>
          </cell>
          <cell r="J48">
            <v>0</v>
          </cell>
          <cell r="K48">
            <v>0</v>
          </cell>
          <cell r="L48">
            <v>0</v>
          </cell>
          <cell r="M48">
            <v>0</v>
          </cell>
          <cell r="N48">
            <v>0</v>
          </cell>
          <cell r="O48">
            <v>0</v>
          </cell>
        </row>
        <row r="49">
          <cell r="B49" t="str">
            <v>Construcciones y Mejoras</v>
          </cell>
          <cell r="C49">
            <v>23.823667100000002</v>
          </cell>
          <cell r="D49">
            <v>0</v>
          </cell>
          <cell r="E49">
            <v>7.9562450299999998</v>
          </cell>
          <cell r="F49">
            <v>15.86742207</v>
          </cell>
          <cell r="G49">
            <v>0</v>
          </cell>
          <cell r="H49">
            <v>0</v>
          </cell>
          <cell r="I49">
            <v>0</v>
          </cell>
          <cell r="J49">
            <v>0</v>
          </cell>
          <cell r="K49">
            <v>0</v>
          </cell>
          <cell r="L49">
            <v>0</v>
          </cell>
          <cell r="M49">
            <v>0</v>
          </cell>
          <cell r="N49">
            <v>0</v>
          </cell>
          <cell r="O49">
            <v>0</v>
          </cell>
        </row>
        <row r="50">
          <cell r="B50" t="str">
            <v xml:space="preserve">  Construcción edificio</v>
          </cell>
          <cell r="C50">
            <v>0</v>
          </cell>
          <cell r="D50">
            <v>0</v>
          </cell>
          <cell r="E50">
            <v>0</v>
          </cell>
          <cell r="F50">
            <v>0</v>
          </cell>
          <cell r="G50">
            <v>0</v>
          </cell>
          <cell r="H50">
            <v>0</v>
          </cell>
          <cell r="I50">
            <v>0</v>
          </cell>
          <cell r="J50">
            <v>0</v>
          </cell>
          <cell r="K50">
            <v>0</v>
          </cell>
          <cell r="L50">
            <v>0</v>
          </cell>
          <cell r="M50">
            <v>0</v>
          </cell>
          <cell r="N50">
            <v>0</v>
          </cell>
          <cell r="O50">
            <v>0</v>
          </cell>
        </row>
        <row r="51">
          <cell r="B51" t="str">
            <v xml:space="preserve">  Adecuaciones y mejoras</v>
          </cell>
          <cell r="C51">
            <v>23.823667100000002</v>
          </cell>
          <cell r="D51">
            <v>0</v>
          </cell>
          <cell r="E51">
            <v>7.9562450299999998</v>
          </cell>
          <cell r="F51">
            <v>15.86742207</v>
          </cell>
          <cell r="G51">
            <v>0</v>
          </cell>
          <cell r="H51">
            <v>0</v>
          </cell>
          <cell r="I51">
            <v>0</v>
          </cell>
          <cell r="J51">
            <v>0</v>
          </cell>
          <cell r="K51">
            <v>0</v>
          </cell>
          <cell r="L51">
            <v>0</v>
          </cell>
          <cell r="M51">
            <v>0</v>
          </cell>
          <cell r="N51">
            <v>0</v>
          </cell>
          <cell r="O51">
            <v>0</v>
          </cell>
        </row>
        <row r="52">
          <cell r="B52" t="str">
            <v>Proyectos de Tecnología</v>
          </cell>
          <cell r="C52">
            <v>18415.899201120003</v>
          </cell>
          <cell r="D52">
            <v>2758.3980538699998</v>
          </cell>
          <cell r="E52">
            <v>2210.8549661099978</v>
          </cell>
          <cell r="F52">
            <v>3071.9398245700004</v>
          </cell>
          <cell r="G52">
            <v>1385.9127151500002</v>
          </cell>
          <cell r="H52">
            <v>2865.1688200000003</v>
          </cell>
          <cell r="I52">
            <v>2425.2792180800029</v>
          </cell>
          <cell r="J52">
            <v>1448.75834065</v>
          </cell>
          <cell r="K52">
            <v>490.78827053000037</v>
          </cell>
          <cell r="L52">
            <v>200.25136990999982</v>
          </cell>
          <cell r="M52">
            <v>528.68292603000043</v>
          </cell>
          <cell r="N52">
            <v>371.50418020999996</v>
          </cell>
          <cell r="O52">
            <v>658.36051600999997</v>
          </cell>
        </row>
        <row r="53">
          <cell r="B53" t="str">
            <v xml:space="preserve">  Inversiones tecnológicas</v>
          </cell>
          <cell r="C53">
            <v>3180.6031443202728</v>
          </cell>
          <cell r="D53">
            <v>0</v>
          </cell>
          <cell r="E53">
            <v>101.03707620721801</v>
          </cell>
          <cell r="F53">
            <v>818.61367717094515</v>
          </cell>
          <cell r="G53">
            <v>983.16279304983505</v>
          </cell>
          <cell r="H53">
            <v>249.34747400000001</v>
          </cell>
          <cell r="I53">
            <v>185.93131737347301</v>
          </cell>
          <cell r="J53">
            <v>516.788335225997</v>
          </cell>
          <cell r="K53">
            <v>80.421616581416401</v>
          </cell>
          <cell r="L53">
            <v>12.417207481359799</v>
          </cell>
          <cell r="M53">
            <v>67.962441957463497</v>
          </cell>
          <cell r="N53">
            <v>103.204861796345</v>
          </cell>
          <cell r="O53">
            <v>61.716343476219997</v>
          </cell>
        </row>
        <row r="54">
          <cell r="B54" t="str">
            <v xml:space="preserve">  Soporte y operación</v>
          </cell>
          <cell r="C54">
            <v>15235.296056799729</v>
          </cell>
          <cell r="D54">
            <v>2758.3980538699998</v>
          </cell>
          <cell r="E54">
            <v>2109.8178899027798</v>
          </cell>
          <cell r="F54">
            <v>2253.3261473990551</v>
          </cell>
          <cell r="G54">
            <v>402.74992210016501</v>
          </cell>
          <cell r="H54">
            <v>2615.8213460000002</v>
          </cell>
          <cell r="I54">
            <v>2239.3479007065298</v>
          </cell>
          <cell r="J54">
            <v>931.97000542400303</v>
          </cell>
          <cell r="K54">
            <v>410.36665394858397</v>
          </cell>
          <cell r="L54">
            <v>187.83416242864001</v>
          </cell>
          <cell r="M54">
            <v>460.72048407253698</v>
          </cell>
          <cell r="N54">
            <v>268.29931841365499</v>
          </cell>
          <cell r="O54">
            <v>596.64417253377997</v>
          </cell>
        </row>
        <row r="55">
          <cell r="B55" t="str">
            <v>Seguros a deudores</v>
          </cell>
          <cell r="C55">
            <v>20391.95230809</v>
          </cell>
          <cell r="D55">
            <v>0</v>
          </cell>
          <cell r="E55">
            <v>6942.2036630000002</v>
          </cell>
          <cell r="F55">
            <v>3819.2477410000001</v>
          </cell>
          <cell r="G55">
            <v>3803.2095159999999</v>
          </cell>
          <cell r="H55">
            <v>4015.275353</v>
          </cell>
          <cell r="I55">
            <v>1347.4178019999999</v>
          </cell>
          <cell r="J55">
            <v>11.92451009</v>
          </cell>
          <cell r="K55">
            <v>2.3227120000000001</v>
          </cell>
          <cell r="L55">
            <v>6.5076039999999997</v>
          </cell>
          <cell r="M55">
            <v>7</v>
          </cell>
          <cell r="N55">
            <v>0</v>
          </cell>
          <cell r="O55">
            <v>436.84340700000001</v>
          </cell>
        </row>
        <row r="56">
          <cell r="B56" t="str">
            <v>Otros Gastos</v>
          </cell>
          <cell r="C56">
            <v>4474.9533480400005</v>
          </cell>
          <cell r="D56">
            <v>931.12181799999996</v>
          </cell>
          <cell r="E56">
            <v>776.00430677999998</v>
          </cell>
          <cell r="F56">
            <v>453.51420929999995</v>
          </cell>
          <cell r="G56">
            <v>342.55507479000005</v>
          </cell>
          <cell r="H56">
            <v>438.86411253</v>
          </cell>
          <cell r="I56">
            <v>357.36995997000002</v>
          </cell>
          <cell r="J56">
            <v>146.79225262</v>
          </cell>
          <cell r="K56">
            <v>335.35213843000002</v>
          </cell>
          <cell r="L56">
            <v>239.16736413000001</v>
          </cell>
          <cell r="M56">
            <v>139.20959572999999</v>
          </cell>
          <cell r="N56">
            <v>193.25950613000001</v>
          </cell>
          <cell r="O56">
            <v>121.74300963</v>
          </cell>
        </row>
        <row r="57">
          <cell r="B57" t="str">
            <v xml:space="preserve">  Reintegro de Créditos Hipotecario</v>
          </cell>
          <cell r="C57">
            <v>4375.4862078100005</v>
          </cell>
          <cell r="D57">
            <v>874.02390628000001</v>
          </cell>
          <cell r="E57">
            <v>767.95517887999995</v>
          </cell>
          <cell r="F57">
            <v>453.35809726999997</v>
          </cell>
          <cell r="G57">
            <v>308.39108621000003</v>
          </cell>
          <cell r="H57">
            <v>438.86411253</v>
          </cell>
          <cell r="I57">
            <v>357.36995997000002</v>
          </cell>
          <cell r="J57">
            <v>146.79225262</v>
          </cell>
          <cell r="K57">
            <v>335.35213843000002</v>
          </cell>
          <cell r="L57">
            <v>239.16736413000001</v>
          </cell>
          <cell r="M57">
            <v>139.20959572999999</v>
          </cell>
          <cell r="N57">
            <v>193.25950613000001</v>
          </cell>
          <cell r="O57">
            <v>121.74300963</v>
          </cell>
        </row>
        <row r="58">
          <cell r="B58" t="str">
            <v xml:space="preserve">  Reintegro de Crédito Educativo</v>
          </cell>
          <cell r="C58">
            <v>0</v>
          </cell>
          <cell r="D58">
            <v>0</v>
          </cell>
          <cell r="E58">
            <v>0</v>
          </cell>
          <cell r="F58">
            <v>0</v>
          </cell>
          <cell r="G58">
            <v>0</v>
          </cell>
          <cell r="H58">
            <v>0</v>
          </cell>
          <cell r="I58">
            <v>0</v>
          </cell>
          <cell r="J58">
            <v>0</v>
          </cell>
          <cell r="K58">
            <v>0</v>
          </cell>
          <cell r="L58">
            <v>0</v>
          </cell>
          <cell r="M58">
            <v>0</v>
          </cell>
          <cell r="N58">
            <v>0</v>
          </cell>
          <cell r="O58">
            <v>0</v>
          </cell>
        </row>
        <row r="59">
          <cell r="B59" t="str">
            <v xml:space="preserve">  Otros gastos - código 60 (boletín)</v>
          </cell>
          <cell r="C59">
            <v>99.467140230000012</v>
          </cell>
          <cell r="D59">
            <v>57.097911719999999</v>
          </cell>
          <cell r="E59">
            <v>8.0491279000000002</v>
          </cell>
          <cell r="F59">
            <v>0.15611203000000001</v>
          </cell>
          <cell r="G59">
            <v>34.163988580000002</v>
          </cell>
          <cell r="H59">
            <v>0</v>
          </cell>
          <cell r="I59">
            <v>0</v>
          </cell>
          <cell r="J59">
            <v>0</v>
          </cell>
          <cell r="K59">
            <v>0</v>
          </cell>
          <cell r="L59">
            <v>0</v>
          </cell>
          <cell r="M59">
            <v>0</v>
          </cell>
          <cell r="N59">
            <v>0</v>
          </cell>
          <cell r="O59">
            <v>0</v>
          </cell>
        </row>
        <row r="60">
          <cell r="B60" t="str">
            <v>F.   SALDO DISPONIBLE FINAL  ( A+D-E )</v>
          </cell>
          <cell r="C60">
            <v>1375025.1884368898</v>
          </cell>
          <cell r="D60">
            <v>1403833.2951028901</v>
          </cell>
          <cell r="E60">
            <v>1800942.7245714902</v>
          </cell>
          <cell r="F60">
            <v>1725624.4792261801</v>
          </cell>
          <cell r="G60">
            <v>1703586.5572857</v>
          </cell>
          <cell r="H60">
            <v>1627967.73983274</v>
          </cell>
          <cell r="I60">
            <v>1571297.8118000301</v>
          </cell>
          <cell r="J60">
            <v>1525282.5029486702</v>
          </cell>
          <cell r="K60">
            <v>1474890.65545782</v>
          </cell>
          <cell r="L60">
            <v>1487825.0431538899</v>
          </cell>
          <cell r="M60">
            <v>1428877.5149224098</v>
          </cell>
          <cell r="N60">
            <v>1373609.7986458798</v>
          </cell>
          <cell r="O60">
            <v>1375025.1884368898</v>
          </cell>
        </row>
        <row r="61">
          <cell r="B61" t="str">
            <v>Fuente: División de Presupuesto</v>
          </cell>
        </row>
        <row r="86">
          <cell r="B86" t="str">
            <v>FLUJO DE CAJA CONSOLIDADO PARA AÑO 2011</v>
          </cell>
        </row>
        <row r="88">
          <cell r="B88" t="str">
            <v>FONDO NACIONAL DE AHORRO - FLUJO DE CAJA EJECUTADO  2012</v>
          </cell>
        </row>
        <row r="89">
          <cell r="B89" t="str">
            <v>(Millones de Pesos)</v>
          </cell>
        </row>
        <row r="90">
          <cell r="C90" t="str">
            <v>TOTAL</v>
          </cell>
          <cell r="D90" t="str">
            <v xml:space="preserve">FLUJO  DE CAJA MENSUALIZADO </v>
          </cell>
        </row>
        <row r="91">
          <cell r="B91" t="str">
            <v>DETALLE</v>
          </cell>
          <cell r="C91" t="str">
            <v>AÑO</v>
          </cell>
          <cell r="D91" t="str">
            <v>ENERO</v>
          </cell>
          <cell r="E91" t="str">
            <v>FEBRERO</v>
          </cell>
          <cell r="F91" t="str">
            <v>MARZO</v>
          </cell>
          <cell r="G91" t="str">
            <v>ABRIL</v>
          </cell>
          <cell r="H91" t="str">
            <v>MAYO</v>
          </cell>
          <cell r="I91" t="str">
            <v>JUNIO</v>
          </cell>
          <cell r="J91" t="str">
            <v>JULIO</v>
          </cell>
          <cell r="K91" t="str">
            <v>AGOSTO</v>
          </cell>
          <cell r="L91" t="str">
            <v>SEPTIEM</v>
          </cell>
          <cell r="M91" t="str">
            <v>OCTUBRE</v>
          </cell>
          <cell r="N91" t="str">
            <v>NOVIEM</v>
          </cell>
          <cell r="O91" t="str">
            <v>DICIEMBRE</v>
          </cell>
        </row>
        <row r="93">
          <cell r="B93" t="str">
            <v>A.   SALDO DISPONIBLE INICIAL</v>
          </cell>
          <cell r="C93">
            <v>1390332.18640158</v>
          </cell>
          <cell r="D93">
            <v>1390332.18640158</v>
          </cell>
          <cell r="E93">
            <v>1403833.2951028901</v>
          </cell>
          <cell r="F93">
            <v>1800942.7245714902</v>
          </cell>
          <cell r="G93">
            <v>1725624.4792261801</v>
          </cell>
          <cell r="H93">
            <v>1703586.5572857</v>
          </cell>
          <cell r="I93">
            <v>1627967.73983274</v>
          </cell>
          <cell r="J93">
            <v>1571297.8118000301</v>
          </cell>
          <cell r="K93">
            <v>1525282.5029486702</v>
          </cell>
          <cell r="L93">
            <v>1474890.65545782</v>
          </cell>
          <cell r="M93">
            <v>1487825.0431538899</v>
          </cell>
          <cell r="N93">
            <v>1428877.5149224098</v>
          </cell>
          <cell r="O93">
            <v>1373609.7986458798</v>
          </cell>
        </row>
        <row r="95">
          <cell r="B95" t="str">
            <v xml:space="preserve">B.   INGRESOS VIGENCIA </v>
          </cell>
          <cell r="C95">
            <v>2515853.9328814498</v>
          </cell>
          <cell r="D95">
            <v>151672.08400736999</v>
          </cell>
          <cell r="E95">
            <v>677001.15518306999</v>
          </cell>
          <cell r="F95">
            <v>176186.27268703</v>
          </cell>
          <cell r="G95">
            <v>177620.09717962999</v>
          </cell>
          <cell r="H95">
            <v>168156.45083289</v>
          </cell>
          <cell r="I95">
            <v>147444.41060296999</v>
          </cell>
          <cell r="J95">
            <v>170723.93824688997</v>
          </cell>
          <cell r="K95">
            <v>152932.69717538997</v>
          </cell>
          <cell r="L95">
            <v>168778.21350046995</v>
          </cell>
          <cell r="M95">
            <v>159171.64824743997</v>
          </cell>
          <cell r="N95">
            <v>165617.22028663999</v>
          </cell>
          <cell r="O95">
            <v>200549.74493166001</v>
          </cell>
        </row>
        <row r="96">
          <cell r="B96" t="str">
            <v>Cartera Hipotecaria</v>
          </cell>
          <cell r="C96">
            <v>776110.52339143003</v>
          </cell>
          <cell r="D96">
            <v>73746.379218179994</v>
          </cell>
          <cell r="E96">
            <v>121326.25422444</v>
          </cell>
          <cell r="F96">
            <v>64762.047387400002</v>
          </cell>
          <cell r="G96">
            <v>49148.062932829998</v>
          </cell>
          <cell r="H96">
            <v>58685.875942090002</v>
          </cell>
          <cell r="I96">
            <v>54695.779465529995</v>
          </cell>
          <cell r="J96">
            <v>57625.426825260001</v>
          </cell>
          <cell r="K96">
            <v>61391.48662471</v>
          </cell>
          <cell r="L96">
            <v>55934.123661279998</v>
          </cell>
          <cell r="M96">
            <v>60110.5500923</v>
          </cell>
          <cell r="N96">
            <v>57764.778973269997</v>
          </cell>
          <cell r="O96">
            <v>60919.758044140006</v>
          </cell>
        </row>
        <row r="97">
          <cell r="B97" t="str">
            <v xml:space="preserve">  Recaudo Tesorería</v>
          </cell>
          <cell r="C97">
            <v>638716.75723843009</v>
          </cell>
          <cell r="D97">
            <v>51284.082863180003</v>
          </cell>
          <cell r="E97">
            <v>45707.410571439999</v>
          </cell>
          <cell r="F97">
            <v>48072.492930400003</v>
          </cell>
          <cell r="G97">
            <v>44474.05354483</v>
          </cell>
          <cell r="H97">
            <v>54375.979548089999</v>
          </cell>
          <cell r="I97">
            <v>52360.884183529997</v>
          </cell>
          <cell r="J97">
            <v>55611.573085260003</v>
          </cell>
          <cell r="K97">
            <v>57200.38799571</v>
          </cell>
          <cell r="L97">
            <v>54618.889834280002</v>
          </cell>
          <cell r="M97">
            <v>58617.750202299998</v>
          </cell>
          <cell r="N97">
            <v>56563.53138927</v>
          </cell>
          <cell r="O97">
            <v>59829.721090140003</v>
          </cell>
        </row>
        <row r="98">
          <cell r="B98" t="str">
            <v xml:space="preserve">  Abono de Cesantías</v>
          </cell>
          <cell r="C98">
            <v>137393.766153</v>
          </cell>
          <cell r="D98">
            <v>22462.296354999999</v>
          </cell>
          <cell r="E98">
            <v>75618.843653000004</v>
          </cell>
          <cell r="F98">
            <v>16689.554456999998</v>
          </cell>
          <cell r="G98">
            <v>4674.0093880000004</v>
          </cell>
          <cell r="H98">
            <v>4309.8963940000003</v>
          </cell>
          <cell r="I98">
            <v>2334.895282</v>
          </cell>
          <cell r="J98">
            <v>2013.85374</v>
          </cell>
          <cell r="K98">
            <v>4191.0986290000001</v>
          </cell>
          <cell r="L98">
            <v>1315.233827</v>
          </cell>
          <cell r="M98">
            <v>1492.79989</v>
          </cell>
          <cell r="N98">
            <v>1201.247584</v>
          </cell>
          <cell r="O98">
            <v>1090.0369539999999</v>
          </cell>
        </row>
        <row r="99">
          <cell r="B99" t="str">
            <v>Cartera Educativa</v>
          </cell>
          <cell r="C99">
            <v>5338.6311659199991</v>
          </cell>
          <cell r="D99">
            <v>340.81340848000002</v>
          </cell>
          <cell r="E99">
            <v>385.72266791999999</v>
          </cell>
          <cell r="F99">
            <v>469.31115629999999</v>
          </cell>
          <cell r="G99">
            <v>426.78800799999999</v>
          </cell>
          <cell r="H99">
            <v>593.20334600000001</v>
          </cell>
          <cell r="I99">
            <v>449.89106299999997</v>
          </cell>
          <cell r="J99">
            <v>408.80172399999998</v>
          </cell>
          <cell r="K99">
            <v>442.44956028000001</v>
          </cell>
          <cell r="L99">
            <v>370.26399663000001</v>
          </cell>
          <cell r="M99">
            <v>445.16029003</v>
          </cell>
          <cell r="N99">
            <v>524.80209828</v>
          </cell>
          <cell r="O99">
            <v>481.42384700000002</v>
          </cell>
        </row>
        <row r="100">
          <cell r="B100" t="str">
            <v>Aportes de Afiliados</v>
          </cell>
          <cell r="C100">
            <v>1165865.3908838399</v>
          </cell>
          <cell r="D100">
            <v>41962.377266880001</v>
          </cell>
          <cell r="E100">
            <v>506215.40570621</v>
          </cell>
          <cell r="F100">
            <v>76748.932170419997</v>
          </cell>
          <cell r="G100">
            <v>74147.531994660007</v>
          </cell>
          <cell r="H100">
            <v>56702.290319020001</v>
          </cell>
          <cell r="I100">
            <v>60169.324834489998</v>
          </cell>
          <cell r="J100">
            <v>68669.260036559994</v>
          </cell>
          <cell r="K100">
            <v>45710.959545140002</v>
          </cell>
          <cell r="L100">
            <v>46328.542980259997</v>
          </cell>
          <cell r="M100">
            <v>54458.926199239999</v>
          </cell>
          <cell r="N100">
            <v>42639.441474959996</v>
          </cell>
          <cell r="O100">
            <v>92112.398356000005</v>
          </cell>
        </row>
        <row r="101">
          <cell r="B101" t="str">
            <v>Ahorro Voluntario</v>
          </cell>
          <cell r="C101">
            <v>339033.35660460003</v>
          </cell>
          <cell r="D101">
            <v>25418.204288000001</v>
          </cell>
          <cell r="E101">
            <v>26631.593182000001</v>
          </cell>
          <cell r="F101">
            <v>27929.887216620002</v>
          </cell>
          <cell r="G101">
            <v>27465.876913290002</v>
          </cell>
          <cell r="H101">
            <v>28489.672533410001</v>
          </cell>
          <cell r="I101">
            <v>27961.995911360002</v>
          </cell>
          <cell r="J101">
            <v>30242.554440650001</v>
          </cell>
          <cell r="K101">
            <v>30138.468443999998</v>
          </cell>
          <cell r="L101">
            <v>27738.572396809999</v>
          </cell>
          <cell r="M101">
            <v>30107.507712949999</v>
          </cell>
          <cell r="N101">
            <v>29129.3908084</v>
          </cell>
          <cell r="O101">
            <v>27779.632757110001</v>
          </cell>
        </row>
        <row r="102">
          <cell r="B102" t="str">
            <v>Rendimientos Financieros</v>
          </cell>
          <cell r="C102">
            <v>180369.53390031998</v>
          </cell>
          <cell r="D102">
            <v>6309.8383150700001</v>
          </cell>
          <cell r="E102">
            <v>18781.085840880001</v>
          </cell>
          <cell r="F102">
            <v>2277.2791170099999</v>
          </cell>
          <cell r="G102">
            <v>21549.71481655</v>
          </cell>
          <cell r="H102">
            <v>18351.853542050001</v>
          </cell>
          <cell r="I102">
            <v>926.75612416000001</v>
          </cell>
          <cell r="J102">
            <v>9566.3098793600002</v>
          </cell>
          <cell r="K102">
            <v>11329.68417176</v>
          </cell>
          <cell r="L102">
            <v>34556.768486720001</v>
          </cell>
          <cell r="M102">
            <v>9960.9197674000006</v>
          </cell>
          <cell r="N102">
            <v>31267.249773939999</v>
          </cell>
          <cell r="O102">
            <v>15492.07406542</v>
          </cell>
        </row>
        <row r="103">
          <cell r="B103" t="str">
            <v>Comisión Recaudo Seguros a Terceros</v>
          </cell>
          <cell r="C103">
            <v>4786.50343935</v>
          </cell>
          <cell r="D103">
            <v>261.068172</v>
          </cell>
          <cell r="E103">
            <v>403.77533226999998</v>
          </cell>
          <cell r="F103">
            <v>338.91358896000003</v>
          </cell>
          <cell r="G103">
            <v>408.04984459000002</v>
          </cell>
          <cell r="H103">
            <v>405.23422436999999</v>
          </cell>
          <cell r="I103">
            <v>401.67393578000002</v>
          </cell>
          <cell r="J103">
            <v>379.18842806999999</v>
          </cell>
          <cell r="K103">
            <v>441.27116504000003</v>
          </cell>
          <cell r="L103">
            <v>442.15095371000001</v>
          </cell>
          <cell r="M103">
            <v>433.97170375000002</v>
          </cell>
          <cell r="N103">
            <v>447.53995379999998</v>
          </cell>
          <cell r="O103">
            <v>423.66613701</v>
          </cell>
        </row>
        <row r="104">
          <cell r="B104" t="str">
            <v>Otros Ingresos</v>
          </cell>
          <cell r="C104">
            <v>44349.993495989998</v>
          </cell>
          <cell r="D104">
            <v>3633.4033387599998</v>
          </cell>
          <cell r="E104">
            <v>3257.3182293499999</v>
          </cell>
          <cell r="F104">
            <v>3659.9020503200004</v>
          </cell>
          <cell r="G104">
            <v>4474.0726697099999</v>
          </cell>
          <cell r="H104">
            <v>4928.3209259499999</v>
          </cell>
          <cell r="I104">
            <v>2838.9892686499998</v>
          </cell>
          <cell r="J104">
            <v>3832.3969129900001</v>
          </cell>
          <cell r="K104">
            <v>3478.3776644600002</v>
          </cell>
          <cell r="L104">
            <v>3407.7910250599998</v>
          </cell>
          <cell r="M104">
            <v>3654.6124817699997</v>
          </cell>
          <cell r="N104">
            <v>3844.0172039899999</v>
          </cell>
          <cell r="O104">
            <v>3340.7917249800003</v>
          </cell>
        </row>
        <row r="105">
          <cell r="B105" t="str">
            <v xml:space="preserve">  Reintegro de Crédito Educativo</v>
          </cell>
          <cell r="C105">
            <v>183.95823300000001</v>
          </cell>
          <cell r="D105">
            <v>47.594413000000003</v>
          </cell>
          <cell r="E105">
            <v>8.5437820000000002</v>
          </cell>
          <cell r="F105">
            <v>14.905684000000001</v>
          </cell>
          <cell r="G105">
            <v>1.6604289999999999</v>
          </cell>
          <cell r="H105">
            <v>7.8081820000000004</v>
          </cell>
          <cell r="I105">
            <v>18.924751000000001</v>
          </cell>
          <cell r="J105">
            <v>8.6916499999999992</v>
          </cell>
          <cell r="K105">
            <v>11.693598</v>
          </cell>
          <cell r="L105">
            <v>0</v>
          </cell>
          <cell r="M105">
            <v>3.5</v>
          </cell>
          <cell r="N105">
            <v>28.474858999999999</v>
          </cell>
          <cell r="O105">
            <v>32.160885</v>
          </cell>
        </row>
        <row r="106">
          <cell r="B106" t="str">
            <v xml:space="preserve">  Reintegros Cartera Hipotecaria</v>
          </cell>
          <cell r="C106">
            <v>15563.974781890001</v>
          </cell>
          <cell r="D106">
            <v>1430.8954947300001</v>
          </cell>
          <cell r="E106">
            <v>1049.5532385700001</v>
          </cell>
          <cell r="F106">
            <v>1123.9585957100001</v>
          </cell>
          <cell r="G106">
            <v>1371.68898195</v>
          </cell>
          <cell r="H106">
            <v>1426.0748000799999</v>
          </cell>
          <cell r="I106">
            <v>819.28031795000004</v>
          </cell>
          <cell r="J106">
            <v>1186.45450648</v>
          </cell>
          <cell r="K106">
            <v>1156.4355001199999</v>
          </cell>
          <cell r="L106">
            <v>1390.56147842</v>
          </cell>
          <cell r="M106">
            <v>1331.1240623799999</v>
          </cell>
          <cell r="N106">
            <v>1721.9603677600001</v>
          </cell>
          <cell r="O106">
            <v>1555.9874377399999</v>
          </cell>
        </row>
        <row r="107">
          <cell r="B107" t="str">
            <v xml:space="preserve">  Reintegros Aportes de Cesantías</v>
          </cell>
          <cell r="C107">
            <v>25101.470811069998</v>
          </cell>
          <cell r="D107">
            <v>1886.8878078400001</v>
          </cell>
          <cell r="E107">
            <v>1998.0204493799999</v>
          </cell>
          <cell r="F107">
            <v>2288.5507014700001</v>
          </cell>
          <cell r="G107">
            <v>2578.9123762999998</v>
          </cell>
          <cell r="H107">
            <v>2936.4285517600001</v>
          </cell>
          <cell r="I107">
            <v>1892.09564105</v>
          </cell>
          <cell r="J107">
            <v>2419.81031816</v>
          </cell>
          <cell r="K107">
            <v>2175.6460586600001</v>
          </cell>
          <cell r="L107">
            <v>1524.4265173900001</v>
          </cell>
          <cell r="M107">
            <v>1998.6316819799999</v>
          </cell>
          <cell r="N107">
            <v>1882.91867508</v>
          </cell>
          <cell r="O107">
            <v>1519.142032</v>
          </cell>
        </row>
        <row r="108">
          <cell r="B108" t="str">
            <v xml:space="preserve">  Otros Ingresos - código 19 </v>
          </cell>
          <cell r="C108">
            <v>3500.5896700300004</v>
          </cell>
          <cell r="D108">
            <v>268.02562318999998</v>
          </cell>
          <cell r="E108">
            <v>201.20075940000001</v>
          </cell>
          <cell r="F108">
            <v>232.48706913999999</v>
          </cell>
          <cell r="G108">
            <v>521.81088246000002</v>
          </cell>
          <cell r="H108">
            <v>558.00939211000002</v>
          </cell>
          <cell r="I108">
            <v>108.68855865</v>
          </cell>
          <cell r="J108">
            <v>217.44043834999999</v>
          </cell>
          <cell r="K108">
            <v>134.60250768</v>
          </cell>
          <cell r="L108">
            <v>492.80302925000001</v>
          </cell>
          <cell r="M108">
            <v>321.35673740999999</v>
          </cell>
          <cell r="N108">
            <v>210.66330214999999</v>
          </cell>
          <cell r="O108">
            <v>233.50137024</v>
          </cell>
        </row>
        <row r="110">
          <cell r="B110" t="str">
            <v xml:space="preserve">C.   EGRESOS </v>
          </cell>
          <cell r="C110">
            <v>2531160.9308461398</v>
          </cell>
          <cell r="D110">
            <v>138170.97530606002</v>
          </cell>
          <cell r="E110">
            <v>279891.72571446997</v>
          </cell>
          <cell r="F110">
            <v>251504.51803234001</v>
          </cell>
          <cell r="G110">
            <v>199658.01912011</v>
          </cell>
          <cell r="H110">
            <v>243775.26828585003</v>
          </cell>
          <cell r="I110">
            <v>204114.33863568003</v>
          </cell>
          <cell r="J110">
            <v>216739.24709824999</v>
          </cell>
          <cell r="K110">
            <v>203324.54466624002</v>
          </cell>
          <cell r="L110">
            <v>155843.82580439997</v>
          </cell>
          <cell r="M110">
            <v>218119.17647892004</v>
          </cell>
          <cell r="N110">
            <v>220884.93656317002</v>
          </cell>
          <cell r="O110">
            <v>199134.35514064998</v>
          </cell>
        </row>
        <row r="111">
          <cell r="B111" t="str">
            <v>Gastos Operacionales y no Operacionales</v>
          </cell>
          <cell r="C111">
            <v>182563.50872034</v>
          </cell>
          <cell r="D111">
            <v>7871.5117125099996</v>
          </cell>
          <cell r="E111">
            <v>13931.97972598</v>
          </cell>
          <cell r="F111">
            <v>16812.223880090001</v>
          </cell>
          <cell r="G111">
            <v>8625.88288741</v>
          </cell>
          <cell r="H111">
            <v>16465.015412230001</v>
          </cell>
          <cell r="I111">
            <v>16976.006719060002</v>
          </cell>
          <cell r="J111">
            <v>17837.652512870001</v>
          </cell>
          <cell r="K111">
            <v>20432.954258960002</v>
          </cell>
          <cell r="L111">
            <v>12324.339469160001</v>
          </cell>
          <cell r="M111">
            <v>12880.204271320001</v>
          </cell>
          <cell r="N111">
            <v>16724.788380950002</v>
          </cell>
          <cell r="O111">
            <v>21680.949489799998</v>
          </cell>
        </row>
        <row r="112">
          <cell r="B112" t="str">
            <v xml:space="preserve">Cesantías </v>
          </cell>
          <cell r="C112">
            <v>949340.10592300002</v>
          </cell>
          <cell r="D112">
            <v>61242.316575999997</v>
          </cell>
          <cell r="E112">
            <v>141070.594052</v>
          </cell>
          <cell r="F112">
            <v>123706.85491299999</v>
          </cell>
          <cell r="G112">
            <v>95904.929089999991</v>
          </cell>
          <cell r="H112">
            <v>84921.505341000011</v>
          </cell>
          <cell r="I112">
            <v>67198.888548999996</v>
          </cell>
          <cell r="J112">
            <v>77185.992922000005</v>
          </cell>
          <cell r="K112">
            <v>69800.022987000004</v>
          </cell>
          <cell r="L112">
            <v>55110.803835999999</v>
          </cell>
          <cell r="M112">
            <v>63643.103853000008</v>
          </cell>
          <cell r="N112">
            <v>57649.088384000002</v>
          </cell>
          <cell r="O112">
            <v>51906.005420000001</v>
          </cell>
        </row>
        <row r="113">
          <cell r="B113" t="str">
            <v xml:space="preserve"> Parciales</v>
          </cell>
          <cell r="C113">
            <v>642980.38087700005</v>
          </cell>
          <cell r="D113">
            <v>42191.182358999999</v>
          </cell>
          <cell r="E113">
            <v>114434.368546</v>
          </cell>
          <cell r="F113">
            <v>89386.686990999995</v>
          </cell>
          <cell r="G113">
            <v>68274.502426999999</v>
          </cell>
          <cell r="H113">
            <v>54779.772298000004</v>
          </cell>
          <cell r="I113">
            <v>43338.862172000001</v>
          </cell>
          <cell r="J113">
            <v>49575.427632999999</v>
          </cell>
          <cell r="K113">
            <v>43589.402017</v>
          </cell>
          <cell r="L113">
            <v>32757.82749</v>
          </cell>
          <cell r="M113">
            <v>38271.039897000002</v>
          </cell>
          <cell r="N113">
            <v>35231.763347</v>
          </cell>
          <cell r="O113">
            <v>31149.545699999999</v>
          </cell>
        </row>
        <row r="114">
          <cell r="B114" t="str">
            <v xml:space="preserve"> Definitivas</v>
          </cell>
          <cell r="C114">
            <v>306359.72504599998</v>
          </cell>
          <cell r="D114">
            <v>19051.134216999999</v>
          </cell>
          <cell r="E114">
            <v>26636.225505999999</v>
          </cell>
          <cell r="F114">
            <v>34320.167922000001</v>
          </cell>
          <cell r="G114">
            <v>27630.426662999998</v>
          </cell>
          <cell r="H114">
            <v>30141.733043</v>
          </cell>
          <cell r="I114">
            <v>23860.026376999998</v>
          </cell>
          <cell r="J114">
            <v>27610.565288999998</v>
          </cell>
          <cell r="K114">
            <v>26210.62097</v>
          </cell>
          <cell r="L114">
            <v>22352.976345999999</v>
          </cell>
          <cell r="M114">
            <v>25372.063956000002</v>
          </cell>
          <cell r="N114">
            <v>22417.325036999999</v>
          </cell>
          <cell r="O114">
            <v>20756.459719999999</v>
          </cell>
        </row>
        <row r="115">
          <cell r="B115" t="str">
            <v>Ahorro Voluntario</v>
          </cell>
          <cell r="C115">
            <v>268400.68154900003</v>
          </cell>
          <cell r="D115">
            <v>21584.07128</v>
          </cell>
          <cell r="E115">
            <v>21990.969311000001</v>
          </cell>
          <cell r="F115">
            <v>19581.792583999999</v>
          </cell>
          <cell r="G115">
            <v>22129.037793</v>
          </cell>
          <cell r="H115">
            <v>24038.013628000001</v>
          </cell>
          <cell r="I115">
            <v>19385.461993000001</v>
          </cell>
          <cell r="J115">
            <v>24982.425837999999</v>
          </cell>
          <cell r="K115">
            <v>24079.230080000001</v>
          </cell>
          <cell r="L115">
            <v>20592.327601000001</v>
          </cell>
          <cell r="M115">
            <v>25129.421299000001</v>
          </cell>
          <cell r="N115">
            <v>25745.436670999999</v>
          </cell>
          <cell r="O115">
            <v>19162.493471000002</v>
          </cell>
        </row>
        <row r="116">
          <cell r="B116" t="str">
            <v xml:space="preserve">Crédito </v>
          </cell>
          <cell r="C116">
            <v>937627.27237906004</v>
          </cell>
          <cell r="D116">
            <v>43315.613973710002</v>
          </cell>
          <cell r="E116">
            <v>91600.03294136998</v>
          </cell>
          <cell r="F116">
            <v>83075.059892870006</v>
          </cell>
          <cell r="G116">
            <v>66809.928353939991</v>
          </cell>
          <cell r="H116">
            <v>77754.645954270003</v>
          </cell>
          <cell r="I116">
            <v>75994.38930313001</v>
          </cell>
          <cell r="J116">
            <v>72888.854006840003</v>
          </cell>
          <cell r="K116">
            <v>80040.077947039987</v>
          </cell>
          <cell r="L116">
            <v>59167.424442589996</v>
          </cell>
          <cell r="M116">
            <v>91671.981013000011</v>
          </cell>
          <cell r="N116">
            <v>108978.12405899</v>
          </cell>
          <cell r="O116">
            <v>86331.140491309998</v>
          </cell>
        </row>
        <row r="117">
          <cell r="B117" t="str">
            <v xml:space="preserve">  Hipotecario</v>
          </cell>
          <cell r="C117">
            <v>928211.95510189002</v>
          </cell>
          <cell r="D117">
            <v>42283.574043250002</v>
          </cell>
          <cell r="E117">
            <v>91221.009023469989</v>
          </cell>
          <cell r="F117">
            <v>82777.485018870007</v>
          </cell>
          <cell r="G117">
            <v>66498.993557679991</v>
          </cell>
          <cell r="H117">
            <v>77123.62702339</v>
          </cell>
          <cell r="I117">
            <v>74634.493379129999</v>
          </cell>
          <cell r="J117">
            <v>71443.741580839996</v>
          </cell>
          <cell r="K117">
            <v>79425.264277809998</v>
          </cell>
          <cell r="L117">
            <v>58660.691423149998</v>
          </cell>
          <cell r="M117">
            <v>91321.907281000007</v>
          </cell>
          <cell r="N117">
            <v>108304.38930098999</v>
          </cell>
          <cell r="O117">
            <v>84516.779192310001</v>
          </cell>
        </row>
        <row r="118">
          <cell r="B118" t="str">
            <v xml:space="preserve">  Educativo</v>
          </cell>
          <cell r="C118">
            <v>6512.3403220000009</v>
          </cell>
          <cell r="D118">
            <v>871.58490099999995</v>
          </cell>
          <cell r="E118">
            <v>230.90155200000001</v>
          </cell>
          <cell r="F118">
            <v>125.119163</v>
          </cell>
          <cell r="G118">
            <v>57.143377000000001</v>
          </cell>
          <cell r="H118">
            <v>252.45741699999999</v>
          </cell>
          <cell r="I118">
            <v>1222.4655250000001</v>
          </cell>
          <cell r="J118">
            <v>1206.8123820000001</v>
          </cell>
          <cell r="K118">
            <v>337.49147399999998</v>
          </cell>
          <cell r="L118">
            <v>175.24492900000001</v>
          </cell>
          <cell r="M118">
            <v>59.361480999999998</v>
          </cell>
          <cell r="N118">
            <v>458.37367999999998</v>
          </cell>
          <cell r="O118">
            <v>1515.3844409999999</v>
          </cell>
        </row>
        <row r="119">
          <cell r="B119" t="str">
            <v xml:space="preserve">  Legalización de Créditos</v>
          </cell>
          <cell r="C119">
            <v>2902.9769551700001</v>
          </cell>
          <cell r="D119">
            <v>160.45502945999999</v>
          </cell>
          <cell r="E119">
            <v>148.12236590000001</v>
          </cell>
          <cell r="F119">
            <v>172.45571100000001</v>
          </cell>
          <cell r="G119">
            <v>253.79141926</v>
          </cell>
          <cell r="H119">
            <v>378.56151388000001</v>
          </cell>
          <cell r="I119">
            <v>137.43039899999999</v>
          </cell>
          <cell r="J119">
            <v>238.30004400000001</v>
          </cell>
          <cell r="K119">
            <v>277.32219522999998</v>
          </cell>
          <cell r="L119">
            <v>331.48809044000001</v>
          </cell>
          <cell r="M119">
            <v>290.71225099999998</v>
          </cell>
          <cell r="N119">
            <v>215.36107799999999</v>
          </cell>
          <cell r="O119">
            <v>298.97685799999999</v>
          </cell>
        </row>
        <row r="120">
          <cell r="B120" t="str">
            <v>Construcciones y Mejoras</v>
          </cell>
          <cell r="C120">
            <v>81677.880796769998</v>
          </cell>
          <cell r="D120">
            <v>0</v>
          </cell>
          <cell r="E120">
            <v>20.873860880000002</v>
          </cell>
          <cell r="F120">
            <v>23.177860769999999</v>
          </cell>
          <cell r="G120">
            <v>0</v>
          </cell>
          <cell r="H120">
            <v>31994.107936889999</v>
          </cell>
          <cell r="I120">
            <v>15000</v>
          </cell>
          <cell r="J120">
            <v>15350.662852040001</v>
          </cell>
          <cell r="K120">
            <v>341.91539764999999</v>
          </cell>
          <cell r="L120">
            <v>248.73969500000001</v>
          </cell>
          <cell r="M120">
            <v>16626</v>
          </cell>
          <cell r="N120">
            <v>52.11940354</v>
          </cell>
          <cell r="O120">
            <v>2020.28379</v>
          </cell>
        </row>
        <row r="121">
          <cell r="B121" t="str">
            <v xml:space="preserve">  Construcción edificio sede</v>
          </cell>
          <cell r="C121">
            <v>79910.410344000004</v>
          </cell>
          <cell r="D121">
            <v>0</v>
          </cell>
          <cell r="E121">
            <v>0</v>
          </cell>
          <cell r="F121">
            <v>0</v>
          </cell>
          <cell r="G121">
            <v>0</v>
          </cell>
          <cell r="H121">
            <v>31600</v>
          </cell>
          <cell r="I121">
            <v>15000</v>
          </cell>
          <cell r="J121">
            <v>15000</v>
          </cell>
          <cell r="K121">
            <v>0</v>
          </cell>
          <cell r="L121">
            <v>0</v>
          </cell>
          <cell r="M121">
            <v>16400</v>
          </cell>
          <cell r="N121">
            <v>0</v>
          </cell>
          <cell r="O121">
            <v>1910.4103439999999</v>
          </cell>
        </row>
        <row r="122">
          <cell r="B122" t="str">
            <v xml:space="preserve">  Adecuaciones y mejoras</v>
          </cell>
          <cell r="C122">
            <v>1767.4704527699989</v>
          </cell>
          <cell r="D122">
            <v>0</v>
          </cell>
          <cell r="E122">
            <v>20.873860880000002</v>
          </cell>
          <cell r="F122">
            <v>23.177860769999999</v>
          </cell>
          <cell r="G122">
            <v>0</v>
          </cell>
          <cell r="H122">
            <v>394.107936889999</v>
          </cell>
          <cell r="I122">
            <v>0</v>
          </cell>
          <cell r="J122">
            <v>350.66285204000002</v>
          </cell>
          <cell r="K122">
            <v>341.91539764999999</v>
          </cell>
          <cell r="L122">
            <v>248.73969500000001</v>
          </cell>
          <cell r="M122">
            <v>226</v>
          </cell>
          <cell r="N122">
            <v>52.11940354</v>
          </cell>
          <cell r="O122">
            <v>109.873446</v>
          </cell>
        </row>
        <row r="123">
          <cell r="B123" t="str">
            <v>Proyectos de Tecnología</v>
          </cell>
          <cell r="C123">
            <v>46714.020733240002</v>
          </cell>
          <cell r="D123">
            <v>2758.3980538699998</v>
          </cell>
          <cell r="E123">
            <v>2210.8549661099978</v>
          </cell>
          <cell r="F123">
            <v>3078.0622723200004</v>
          </cell>
          <cell r="G123">
            <v>1385.9127151500002</v>
          </cell>
          <cell r="H123">
            <v>2895.359825</v>
          </cell>
          <cell r="I123">
            <v>4181.8087584100058</v>
          </cell>
          <cell r="J123">
            <v>3681.7542163200019</v>
          </cell>
          <cell r="K123">
            <v>2960.9041203600018</v>
          </cell>
          <cell r="L123">
            <v>2850.2970440599997</v>
          </cell>
          <cell r="M123">
            <v>6922.31663613001</v>
          </cell>
          <cell r="N123">
            <v>5826.1622461099951</v>
          </cell>
          <cell r="O123">
            <v>7962.1898793999999</v>
          </cell>
        </row>
        <row r="124">
          <cell r="B124" t="str">
            <v xml:space="preserve">  Inversiones tecnológicas</v>
          </cell>
          <cell r="C124">
            <v>6882.6096313471244</v>
          </cell>
          <cell r="D124">
            <v>0</v>
          </cell>
          <cell r="E124">
            <v>101.03707620721801</v>
          </cell>
          <cell r="F124">
            <v>818.61367717094515</v>
          </cell>
          <cell r="G124">
            <v>983.16279304983505</v>
          </cell>
          <cell r="H124">
            <v>278.298585</v>
          </cell>
          <cell r="I124">
            <v>613.49212353143594</v>
          </cell>
          <cell r="J124">
            <v>568.66357768397882</v>
          </cell>
          <cell r="K124">
            <v>87.353359604147968</v>
          </cell>
          <cell r="L124">
            <v>12.417207481359799</v>
          </cell>
          <cell r="M124">
            <v>3119.1901936703234</v>
          </cell>
          <cell r="N124">
            <v>143.80357767488991</v>
          </cell>
          <cell r="O124">
            <v>156.57746027299021</v>
          </cell>
        </row>
        <row r="125">
          <cell r="B125" t="str">
            <v xml:space="preserve">  Soporte y operación</v>
          </cell>
          <cell r="C125">
            <v>39831.411101892882</v>
          </cell>
          <cell r="D125">
            <v>2758.3980538699998</v>
          </cell>
          <cell r="E125">
            <v>2109.8178899027798</v>
          </cell>
          <cell r="F125">
            <v>2259.4485951490551</v>
          </cell>
          <cell r="G125">
            <v>402.74992210016501</v>
          </cell>
          <cell r="H125">
            <v>2617.06124</v>
          </cell>
          <cell r="I125">
            <v>3568.3166348785699</v>
          </cell>
          <cell r="J125">
            <v>3113.090638636023</v>
          </cell>
          <cell r="K125">
            <v>2873.5507607558538</v>
          </cell>
          <cell r="L125">
            <v>2837.8798365786402</v>
          </cell>
          <cell r="M125">
            <v>3803.126442459687</v>
          </cell>
          <cell r="N125">
            <v>5682.3586684351048</v>
          </cell>
          <cell r="O125">
            <v>7805.6124191270101</v>
          </cell>
        </row>
        <row r="126">
          <cell r="B126" t="str">
            <v>Seguros a deudores</v>
          </cell>
          <cell r="C126">
            <v>46411.499025000005</v>
          </cell>
          <cell r="D126">
            <v>0</v>
          </cell>
          <cell r="E126">
            <v>6942.2036630000002</v>
          </cell>
          <cell r="F126">
            <v>3819.2477410000001</v>
          </cell>
          <cell r="G126">
            <v>3803.2095159999999</v>
          </cell>
          <cell r="H126">
            <v>4015.275353</v>
          </cell>
          <cell r="I126">
            <v>3783.7617169999999</v>
          </cell>
          <cell r="J126">
            <v>3933.761943</v>
          </cell>
          <cell r="K126">
            <v>3921.857669</v>
          </cell>
          <cell r="L126">
            <v>4079.7650920000001</v>
          </cell>
          <cell r="M126">
            <v>7</v>
          </cell>
          <cell r="N126">
            <v>4056.416647</v>
          </cell>
          <cell r="O126">
            <v>8048.9996840000003</v>
          </cell>
        </row>
        <row r="127">
          <cell r="B127" t="str">
            <v>Otros Gastos</v>
          </cell>
          <cell r="C127">
            <v>18425.961719729999</v>
          </cell>
          <cell r="D127">
            <v>1399.06370997</v>
          </cell>
          <cell r="E127">
            <v>2124.2171941299998</v>
          </cell>
          <cell r="F127">
            <v>1408.0988882900001</v>
          </cell>
          <cell r="G127">
            <v>999.11876461000008</v>
          </cell>
          <cell r="H127">
            <v>1691.34483546</v>
          </cell>
          <cell r="I127">
            <v>1594.0215960800001</v>
          </cell>
          <cell r="J127">
            <v>878.14280718000009</v>
          </cell>
          <cell r="K127">
            <v>1747.5822062299999</v>
          </cell>
          <cell r="L127">
            <v>1470.1286245899998</v>
          </cell>
          <cell r="M127">
            <v>1239.14940647</v>
          </cell>
          <cell r="N127">
            <v>1852.8007715799999</v>
          </cell>
          <cell r="O127">
            <v>2022.2929151399999</v>
          </cell>
        </row>
        <row r="128">
          <cell r="B128" t="str">
            <v xml:space="preserve">  Reintegro de Créditos Hipotecario </v>
          </cell>
          <cell r="C128">
            <v>15720.360232329998</v>
          </cell>
          <cell r="D128">
            <v>1333.4725812500001</v>
          </cell>
          <cell r="E128">
            <v>1537.3186529499999</v>
          </cell>
          <cell r="F128">
            <v>1167.31656834</v>
          </cell>
          <cell r="G128">
            <v>841.22765817000004</v>
          </cell>
          <cell r="H128">
            <v>1489.61776061</v>
          </cell>
          <cell r="I128">
            <v>1469.9104881100002</v>
          </cell>
          <cell r="J128">
            <v>712.03575448000004</v>
          </cell>
          <cell r="K128">
            <v>1567.32505509</v>
          </cell>
          <cell r="L128">
            <v>1239.3172315699999</v>
          </cell>
          <cell r="M128">
            <v>995.34096352999995</v>
          </cell>
          <cell r="N128">
            <v>1586.0968986</v>
          </cell>
          <cell r="O128">
            <v>1781.38061963</v>
          </cell>
        </row>
        <row r="129">
          <cell r="B129" t="str">
            <v xml:space="preserve">  Reintegro de Crédito Educativo</v>
          </cell>
          <cell r="C129">
            <v>0</v>
          </cell>
          <cell r="D129">
            <v>0</v>
          </cell>
          <cell r="E129">
            <v>0</v>
          </cell>
          <cell r="F129">
            <v>0</v>
          </cell>
          <cell r="G129">
            <v>0</v>
          </cell>
          <cell r="H129">
            <v>0</v>
          </cell>
          <cell r="I129">
            <v>0</v>
          </cell>
          <cell r="J129">
            <v>0</v>
          </cell>
          <cell r="K129">
            <v>0</v>
          </cell>
          <cell r="L129">
            <v>0</v>
          </cell>
          <cell r="M129">
            <v>0</v>
          </cell>
          <cell r="N129">
            <v>0</v>
          </cell>
          <cell r="O129">
            <v>0</v>
          </cell>
        </row>
        <row r="130">
          <cell r="B130" t="str">
            <v xml:space="preserve">  Otros gastos - código 60 </v>
          </cell>
          <cell r="C130">
            <v>2705.6014874000002</v>
          </cell>
          <cell r="D130">
            <v>65.59112872</v>
          </cell>
          <cell r="E130">
            <v>586.89854118000005</v>
          </cell>
          <cell r="F130">
            <v>240.78231995000002</v>
          </cell>
          <cell r="G130">
            <v>157.89110644000002</v>
          </cell>
          <cell r="H130">
            <v>201.72707485000001</v>
          </cell>
          <cell r="I130">
            <v>124.11110797000001</v>
          </cell>
          <cell r="J130">
            <v>166.1070527</v>
          </cell>
          <cell r="K130">
            <v>180.25715113999999</v>
          </cell>
          <cell r="L130">
            <v>230.81139302</v>
          </cell>
          <cell r="M130">
            <v>243.80844293999999</v>
          </cell>
          <cell r="N130">
            <v>266.70387298000003</v>
          </cell>
          <cell r="O130">
            <v>240.91229551000001</v>
          </cell>
        </row>
        <row r="131">
          <cell r="B131" t="str">
            <v>F.   SALDO DISPONIBLE FINAL  ( A+B-C )</v>
          </cell>
          <cell r="C131">
            <v>1375025.18843689</v>
          </cell>
          <cell r="D131">
            <v>1403833.2951028901</v>
          </cell>
          <cell r="E131">
            <v>1800942.72457149</v>
          </cell>
          <cell r="F131">
            <v>1725624.4792261801</v>
          </cell>
          <cell r="G131">
            <v>1703586.5572857002</v>
          </cell>
          <cell r="H131">
            <v>1627967.7398327398</v>
          </cell>
          <cell r="I131">
            <v>1571297.8118000301</v>
          </cell>
          <cell r="J131">
            <v>1525282.5029486699</v>
          </cell>
          <cell r="K131">
            <v>1474890.6554578203</v>
          </cell>
          <cell r="L131">
            <v>1487825.0431538899</v>
          </cell>
          <cell r="M131">
            <v>1428877.5149224098</v>
          </cell>
          <cell r="N131">
            <v>1373609.7986458796</v>
          </cell>
          <cell r="O131">
            <v>1375025.1884368898</v>
          </cell>
        </row>
      </sheetData>
      <sheetData sheetId="10">
        <row r="1">
          <cell r="D1">
            <v>40544</v>
          </cell>
          <cell r="E1">
            <v>40575</v>
          </cell>
          <cell r="F1">
            <v>40603</v>
          </cell>
          <cell r="G1">
            <v>40634</v>
          </cell>
          <cell r="H1">
            <v>40664</v>
          </cell>
          <cell r="I1">
            <v>40695</v>
          </cell>
          <cell r="J1">
            <v>40725</v>
          </cell>
          <cell r="K1">
            <v>40756</v>
          </cell>
          <cell r="L1">
            <v>40787</v>
          </cell>
          <cell r="M1">
            <v>40817</v>
          </cell>
          <cell r="N1">
            <v>40848</v>
          </cell>
          <cell r="O1">
            <v>40878</v>
          </cell>
        </row>
        <row r="2">
          <cell r="B2" t="str">
            <v>FONDO NACIONAL DE AHORRO - FLUJO DE CAJA REAL 2011</v>
          </cell>
        </row>
        <row r="3">
          <cell r="B3" t="str">
            <v>(Millones de Pesos)</v>
          </cell>
        </row>
        <row r="4">
          <cell r="B4" t="str">
            <v xml:space="preserve">D E T A L L E </v>
          </cell>
          <cell r="C4" t="str">
            <v>TOTAL</v>
          </cell>
          <cell r="D4" t="str">
            <v xml:space="preserve">FLUJO  DE CAJA MENSUALIZADO </v>
          </cell>
        </row>
        <row r="5">
          <cell r="C5" t="str">
            <v>AÑO</v>
          </cell>
          <cell r="D5" t="str">
            <v>ENERO</v>
          </cell>
          <cell r="E5" t="str">
            <v>FEBRERO</v>
          </cell>
          <cell r="F5" t="str">
            <v>MARZO</v>
          </cell>
          <cell r="G5" t="str">
            <v>ABRIL</v>
          </cell>
          <cell r="H5" t="str">
            <v>MAYO</v>
          </cell>
          <cell r="I5" t="str">
            <v>JUNIO</v>
          </cell>
          <cell r="J5" t="str">
            <v>JULIO</v>
          </cell>
          <cell r="K5" t="str">
            <v>AGOSTO</v>
          </cell>
          <cell r="L5" t="str">
            <v>SEPTIEM</v>
          </cell>
          <cell r="M5" t="str">
            <v>OCTUBRE</v>
          </cell>
          <cell r="N5" t="str">
            <v>NOVIEM</v>
          </cell>
          <cell r="O5" t="str">
            <v>DICIEMBRE</v>
          </cell>
        </row>
        <row r="6">
          <cell r="B6" t="str">
            <v>A.   SALDO DISPONIBLE INICIAL</v>
          </cell>
          <cell r="C6">
            <v>1685484.1868759999</v>
          </cell>
          <cell r="D6">
            <v>1685484.1868759999</v>
          </cell>
          <cell r="E6">
            <v>1685210.06145066</v>
          </cell>
          <cell r="F6">
            <v>2028744.6639057598</v>
          </cell>
          <cell r="G6">
            <v>1941189.3358768881</v>
          </cell>
          <cell r="H6">
            <v>1912211.5703620682</v>
          </cell>
          <cell r="I6">
            <v>1907484.9024571984</v>
          </cell>
          <cell r="J6">
            <v>1865068.2186492186</v>
          </cell>
          <cell r="K6">
            <v>1809590.4460256586</v>
          </cell>
          <cell r="L6">
            <v>1718004.7916560287</v>
          </cell>
          <cell r="M6">
            <v>1660567.6623418487</v>
          </cell>
          <cell r="N6">
            <v>1636084.7462922088</v>
          </cell>
          <cell r="O6">
            <v>1598358.2024895989</v>
          </cell>
        </row>
        <row r="8">
          <cell r="B8" t="str">
            <v xml:space="preserve">B.   INGRESOS VIGENCIA </v>
          </cell>
          <cell r="C8">
            <v>2149199.3643715284</v>
          </cell>
          <cell r="D8">
            <v>124216.33508742</v>
          </cell>
          <cell r="E8">
            <v>578304.61453151004</v>
          </cell>
          <cell r="F8">
            <v>130269.11939414842</v>
          </cell>
          <cell r="G8">
            <v>124447.01390597</v>
          </cell>
          <cell r="H8">
            <v>200666.81445357998</v>
          </cell>
          <cell r="I8">
            <v>138294.28409583998</v>
          </cell>
          <cell r="J8">
            <v>137913.84744713001</v>
          </cell>
          <cell r="K8">
            <v>143047.39814550997</v>
          </cell>
          <cell r="L8">
            <v>142916.73405655002</v>
          </cell>
          <cell r="M8">
            <v>128329.05325557</v>
          </cell>
          <cell r="N8">
            <v>133240.00263683</v>
          </cell>
          <cell r="O8">
            <v>167554.14736146998</v>
          </cell>
        </row>
        <row r="9">
          <cell r="B9" t="str">
            <v>Cartera Hipotecaria</v>
          </cell>
          <cell r="C9">
            <v>667299.02374057006</v>
          </cell>
          <cell r="D9">
            <v>57764.78611103</v>
          </cell>
          <cell r="E9">
            <v>117265.10257413999</v>
          </cell>
          <cell r="F9">
            <v>53908.670556439996</v>
          </cell>
          <cell r="G9">
            <v>40471.977736120003</v>
          </cell>
          <cell r="H9">
            <v>48419.821137849998</v>
          </cell>
          <cell r="I9">
            <v>46672.953793890003</v>
          </cell>
          <cell r="J9">
            <v>48108.823807189998</v>
          </cell>
          <cell r="K9">
            <v>51447.815934320002</v>
          </cell>
          <cell r="L9">
            <v>49028.868486470004</v>
          </cell>
          <cell r="M9">
            <v>48921.915510860003</v>
          </cell>
          <cell r="N9">
            <v>50286.204327259999</v>
          </cell>
          <cell r="O9">
            <v>55002.083764999996</v>
          </cell>
        </row>
        <row r="10">
          <cell r="B10" t="str">
            <v xml:space="preserve">  Recaudo Tesorería</v>
          </cell>
          <cell r="C10">
            <v>532233.26884557004</v>
          </cell>
          <cell r="D10">
            <v>39215.204474029997</v>
          </cell>
          <cell r="E10">
            <v>36096.137456140001</v>
          </cell>
          <cell r="F10">
            <v>40530.178731439999</v>
          </cell>
          <cell r="G10">
            <v>36877.556004120001</v>
          </cell>
          <cell r="H10">
            <v>44540.174848850002</v>
          </cell>
          <cell r="I10">
            <v>43867.269798890004</v>
          </cell>
          <cell r="J10">
            <v>45878.70137019</v>
          </cell>
          <cell r="K10">
            <v>49024.851581319999</v>
          </cell>
          <cell r="L10">
            <v>47213.999133470003</v>
          </cell>
          <cell r="M10">
            <v>46898.287265860003</v>
          </cell>
          <cell r="N10">
            <v>48544.79713626</v>
          </cell>
          <cell r="O10">
            <v>53546.111044999998</v>
          </cell>
        </row>
        <row r="11">
          <cell r="B11" t="str">
            <v xml:space="preserve">  Abono de Cesantías</v>
          </cell>
          <cell r="C11">
            <v>135065.75489499999</v>
          </cell>
          <cell r="D11">
            <v>18549.581636999999</v>
          </cell>
          <cell r="E11">
            <v>81168.965117999993</v>
          </cell>
          <cell r="F11">
            <v>13378.491824999999</v>
          </cell>
          <cell r="G11">
            <v>3594.4217319999998</v>
          </cell>
          <cell r="H11">
            <v>3879.6462889999998</v>
          </cell>
          <cell r="I11">
            <v>2805.6839949999999</v>
          </cell>
          <cell r="J11">
            <v>2230.122437</v>
          </cell>
          <cell r="K11">
            <v>2422.9643529999998</v>
          </cell>
          <cell r="L11">
            <v>1814.869353</v>
          </cell>
          <cell r="M11">
            <v>2023.6282450000001</v>
          </cell>
          <cell r="N11">
            <v>1741.407191</v>
          </cell>
          <cell r="O11">
            <v>1455.97272</v>
          </cell>
        </row>
        <row r="12">
          <cell r="B12" t="str">
            <v>Cartera Educativa</v>
          </cell>
          <cell r="C12">
            <v>3860.88352141</v>
          </cell>
          <cell r="D12">
            <v>246.926849</v>
          </cell>
          <cell r="E12">
            <v>250.76140024</v>
          </cell>
          <cell r="F12">
            <v>321.21817686000003</v>
          </cell>
          <cell r="G12">
            <v>281.18345170999999</v>
          </cell>
          <cell r="H12">
            <v>339.60726345</v>
          </cell>
          <cell r="I12">
            <v>339.75147628000002</v>
          </cell>
          <cell r="J12">
            <v>263.03853473999999</v>
          </cell>
          <cell r="K12">
            <v>397.34574101999999</v>
          </cell>
          <cell r="L12">
            <v>369.32494600000001</v>
          </cell>
          <cell r="M12">
            <v>271.17728099999999</v>
          </cell>
          <cell r="N12">
            <v>337.48704710999999</v>
          </cell>
          <cell r="O12">
            <v>443.06135399999999</v>
          </cell>
        </row>
        <row r="13">
          <cell r="B13" t="str">
            <v>Aportes de Afiliados</v>
          </cell>
          <cell r="C13">
            <v>945331.68259821017</v>
          </cell>
          <cell r="D13">
            <v>31851.854993690002</v>
          </cell>
          <cell r="E13">
            <v>414633.62372737</v>
          </cell>
          <cell r="F13">
            <v>45773.648465879996</v>
          </cell>
          <cell r="G13">
            <v>39780.791850850001</v>
          </cell>
          <cell r="H13">
            <v>57444.135215369999</v>
          </cell>
          <cell r="I13">
            <v>51795.27653938</v>
          </cell>
          <cell r="J13">
            <v>50718.188540930001</v>
          </cell>
          <cell r="K13">
            <v>47899.090758910002</v>
          </cell>
          <cell r="L13">
            <v>39715.242400739997</v>
          </cell>
          <cell r="M13">
            <v>44168.584226999999</v>
          </cell>
          <cell r="N13">
            <v>40260.419429089998</v>
          </cell>
          <cell r="O13">
            <v>81290.826449</v>
          </cell>
        </row>
        <row r="14">
          <cell r="B14" t="str">
            <v>Ahorro Voluntario</v>
          </cell>
          <cell r="C14">
            <v>294998.71421204001</v>
          </cell>
          <cell r="D14">
            <v>22663.463665629999</v>
          </cell>
          <cell r="E14">
            <v>23161.085900999999</v>
          </cell>
          <cell r="F14">
            <v>25398.679145999999</v>
          </cell>
          <cell r="G14">
            <v>24081.021763910001</v>
          </cell>
          <cell r="H14">
            <v>25059.22350357</v>
          </cell>
          <cell r="I14">
            <v>24892.929355110002</v>
          </cell>
          <cell r="J14">
            <v>24568.029940699998</v>
          </cell>
          <cell r="K14">
            <v>25506.581700819999</v>
          </cell>
          <cell r="L14">
            <v>25284.610593000001</v>
          </cell>
          <cell r="M14">
            <v>24935.045908880002</v>
          </cell>
          <cell r="N14">
            <v>24715.67671842</v>
          </cell>
          <cell r="O14">
            <v>24732.366015</v>
          </cell>
        </row>
        <row r="15">
          <cell r="B15" t="str">
            <v>Rendimientos Financieros</v>
          </cell>
          <cell r="C15">
            <v>187061.69620966</v>
          </cell>
          <cell r="D15">
            <v>8568.1560808300001</v>
          </cell>
          <cell r="E15">
            <v>18010.67632422</v>
          </cell>
          <cell r="F15">
            <v>694.78333792000001</v>
          </cell>
          <cell r="G15">
            <v>16685.636964130001</v>
          </cell>
          <cell r="H15">
            <v>64144.253400499998</v>
          </cell>
          <cell r="I15">
            <v>10764.78934424</v>
          </cell>
          <cell r="J15">
            <v>9623.81147323</v>
          </cell>
          <cell r="K15">
            <v>11392.72011274</v>
          </cell>
          <cell r="L15">
            <v>24118.351593439998</v>
          </cell>
          <cell r="M15">
            <v>6242.11759308</v>
          </cell>
          <cell r="N15">
            <v>13903.93353633</v>
          </cell>
          <cell r="O15">
            <v>2912.466449</v>
          </cell>
        </row>
        <row r="16">
          <cell r="B16" t="str">
            <v>Comisión Recaudo Seguros a Terceros</v>
          </cell>
          <cell r="C16">
            <v>3016.3709982999999</v>
          </cell>
          <cell r="D16">
            <v>318.145309</v>
          </cell>
          <cell r="E16">
            <v>0</v>
          </cell>
          <cell r="F16">
            <v>0</v>
          </cell>
          <cell r="G16">
            <v>0</v>
          </cell>
          <cell r="H16">
            <v>0</v>
          </cell>
          <cell r="I16">
            <v>0</v>
          </cell>
          <cell r="J16">
            <v>0</v>
          </cell>
          <cell r="K16">
            <v>1607.75142385</v>
          </cell>
          <cell r="L16">
            <v>351.64689605000001</v>
          </cell>
          <cell r="M16">
            <v>365.09186168999997</v>
          </cell>
          <cell r="N16">
            <v>373.73550770999998</v>
          </cell>
          <cell r="O16">
            <v>0</v>
          </cell>
        </row>
        <row r="17">
          <cell r="B17" t="str">
            <v>Otros Ingresos</v>
          </cell>
          <cell r="C17">
            <v>47630.993091338445</v>
          </cell>
          <cell r="D17">
            <v>2803.0020782399997</v>
          </cell>
          <cell r="E17">
            <v>4983.3646045400001</v>
          </cell>
          <cell r="F17">
            <v>4172.11971104844</v>
          </cell>
          <cell r="G17">
            <v>3146.4021392499999</v>
          </cell>
          <cell r="H17">
            <v>5259.7739328400003</v>
          </cell>
          <cell r="I17">
            <v>3828.5835869400003</v>
          </cell>
          <cell r="J17">
            <v>4631.9551503399998</v>
          </cell>
          <cell r="K17">
            <v>4796.0924738499998</v>
          </cell>
          <cell r="L17">
            <v>4048.6891408499996</v>
          </cell>
          <cell r="M17">
            <v>3425.1208730599997</v>
          </cell>
          <cell r="N17">
            <v>3362.5460709099998</v>
          </cell>
          <cell r="O17">
            <v>3173.3433294699998</v>
          </cell>
        </row>
        <row r="18">
          <cell r="B18" t="str">
            <v xml:space="preserve">  Reintegro de Crédito Educativo</v>
          </cell>
          <cell r="C18">
            <v>275.65722599999998</v>
          </cell>
          <cell r="D18">
            <v>25.827089000000001</v>
          </cell>
          <cell r="E18">
            <v>45.004092999999997</v>
          </cell>
          <cell r="F18">
            <v>11.171027</v>
          </cell>
          <cell r="G18">
            <v>0</v>
          </cell>
          <cell r="H18">
            <v>8.7544330000000006</v>
          </cell>
          <cell r="I18">
            <v>28.026969999999999</v>
          </cell>
          <cell r="J18">
            <v>46.817014999999998</v>
          </cell>
          <cell r="K18">
            <v>38.175331999999997</v>
          </cell>
          <cell r="L18">
            <v>14.159872999999999</v>
          </cell>
          <cell r="M18">
            <v>0</v>
          </cell>
          <cell r="N18">
            <v>21.845375000000001</v>
          </cell>
          <cell r="O18">
            <v>35.876018999999999</v>
          </cell>
        </row>
        <row r="19">
          <cell r="B19" t="str">
            <v xml:space="preserve">  Reintegros Cartera Hipotecaria</v>
          </cell>
          <cell r="C19">
            <v>14964.33174114844</v>
          </cell>
          <cell r="D19">
            <v>455.27572378999997</v>
          </cell>
          <cell r="E19">
            <v>1071.357994</v>
          </cell>
          <cell r="F19">
            <v>1.3701807484399999</v>
          </cell>
          <cell r="G19">
            <v>922.38279456999999</v>
          </cell>
          <cell r="H19">
            <v>1465.5957133100001</v>
          </cell>
          <cell r="I19">
            <v>1341.43443351</v>
          </cell>
          <cell r="J19">
            <v>1905.1216660499999</v>
          </cell>
          <cell r="K19">
            <v>1945.4959644600001</v>
          </cell>
          <cell r="L19">
            <v>1847.3820152799999</v>
          </cell>
          <cell r="M19">
            <v>1275.6902132800001</v>
          </cell>
          <cell r="N19">
            <v>1547.5412451499999</v>
          </cell>
          <cell r="O19">
            <v>1185.6837969999999</v>
          </cell>
        </row>
        <row r="20">
          <cell r="B20" t="str">
            <v xml:space="preserve">  Reintegros Aportes de Cesantías</v>
          </cell>
          <cell r="C20">
            <v>27979.864708040004</v>
          </cell>
          <cell r="D20">
            <v>2064.57374703</v>
          </cell>
          <cell r="E20">
            <v>2736.5389906599999</v>
          </cell>
          <cell r="F20">
            <v>3778.1955561599998</v>
          </cell>
          <cell r="G20">
            <v>2058.07057386</v>
          </cell>
          <cell r="H20">
            <v>3102.8960940900001</v>
          </cell>
          <cell r="I20">
            <v>2182.0255629500002</v>
          </cell>
          <cell r="J20">
            <v>2266.0943056000001</v>
          </cell>
          <cell r="K20">
            <v>2536.8629026799999</v>
          </cell>
          <cell r="L20">
            <v>2025.0179034099999</v>
          </cell>
          <cell r="M20">
            <v>1929.1027873099999</v>
          </cell>
          <cell r="N20">
            <v>1640.37580486</v>
          </cell>
          <cell r="O20">
            <v>1660.1104794299999</v>
          </cell>
        </row>
        <row r="21">
          <cell r="B21" t="str">
            <v xml:space="preserve">  Otros Ingresos - código 19 </v>
          </cell>
          <cell r="C21">
            <v>4411.1394161500002</v>
          </cell>
          <cell r="D21">
            <v>257.32551841999998</v>
          </cell>
          <cell r="E21">
            <v>1130.46352688</v>
          </cell>
          <cell r="F21">
            <v>381.38294714</v>
          </cell>
          <cell r="G21">
            <v>165.94877081999999</v>
          </cell>
          <cell r="H21">
            <v>682.52769244000001</v>
          </cell>
          <cell r="I21">
            <v>277.09662048000001</v>
          </cell>
          <cell r="J21">
            <v>413.92216368999999</v>
          </cell>
          <cell r="K21">
            <v>275.55827470999998</v>
          </cell>
          <cell r="L21">
            <v>162.12934916</v>
          </cell>
          <cell r="M21">
            <v>220.32787246999999</v>
          </cell>
          <cell r="N21">
            <v>152.78364590000001</v>
          </cell>
          <cell r="O21">
            <v>291.67303404</v>
          </cell>
        </row>
        <row r="22">
          <cell r="B22" t="str">
            <v>C.   EGRESOS VIGENCIA</v>
          </cell>
          <cell r="C22">
            <v>1738326.1896356998</v>
          </cell>
          <cell r="D22">
            <v>69792.159274129997</v>
          </cell>
          <cell r="E22">
            <v>158089.71259588003</v>
          </cell>
          <cell r="F22">
            <v>147276.63673534006</v>
          </cell>
          <cell r="G22">
            <v>113368.63614343002</v>
          </cell>
          <cell r="H22">
            <v>154504.68106238998</v>
          </cell>
          <cell r="I22">
            <v>142331.86783899998</v>
          </cell>
          <cell r="J22">
            <v>148741.62199745001</v>
          </cell>
          <cell r="K22">
            <v>192213.41695589997</v>
          </cell>
          <cell r="L22">
            <v>169667.57008951003</v>
          </cell>
          <cell r="M22">
            <v>132074.13692624003</v>
          </cell>
          <cell r="N22">
            <v>152891.71020235002</v>
          </cell>
          <cell r="O22">
            <v>157374.03981408</v>
          </cell>
        </row>
        <row r="23">
          <cell r="B23" t="str">
            <v>Gastos Operacionales y no Operacionales</v>
          </cell>
          <cell r="C23">
            <v>99531.495993179997</v>
          </cell>
          <cell r="D23">
            <v>1189.4907955900001</v>
          </cell>
          <cell r="E23">
            <v>3927.0499939599999</v>
          </cell>
          <cell r="F23">
            <v>3845.9731871399999</v>
          </cell>
          <cell r="G23">
            <v>4029.9393117099999</v>
          </cell>
          <cell r="H23">
            <v>8894.3613151600002</v>
          </cell>
          <cell r="I23">
            <v>6702.1932995999996</v>
          </cell>
          <cell r="J23">
            <v>9712.2415641200005</v>
          </cell>
          <cell r="K23">
            <v>15533.83296956</v>
          </cell>
          <cell r="L23">
            <v>9944.1420721499999</v>
          </cell>
          <cell r="M23">
            <v>8237.0719553500003</v>
          </cell>
          <cell r="N23">
            <v>13033.56483838</v>
          </cell>
          <cell r="O23">
            <v>14481.63469046</v>
          </cell>
        </row>
        <row r="24">
          <cell r="B24" t="str">
            <v xml:space="preserve">Cesantías </v>
          </cell>
          <cell r="C24">
            <v>845270.9510740001</v>
          </cell>
          <cell r="D24">
            <v>48568.634887</v>
          </cell>
          <cell r="E24">
            <v>133202.55127900001</v>
          </cell>
          <cell r="F24">
            <v>109141.37593000001</v>
          </cell>
          <cell r="G24">
            <v>68625.178133000009</v>
          </cell>
          <cell r="H24">
            <v>79135.383785999991</v>
          </cell>
          <cell r="I24">
            <v>64860.626213000003</v>
          </cell>
          <cell r="J24">
            <v>62841.576019999993</v>
          </cell>
          <cell r="K24">
            <v>74004.007578999997</v>
          </cell>
          <cell r="L24">
            <v>59106.688670000003</v>
          </cell>
          <cell r="M24">
            <v>49364.199984999999</v>
          </cell>
          <cell r="N24">
            <v>50281.859809000001</v>
          </cell>
          <cell r="O24">
            <v>46138.868782999998</v>
          </cell>
        </row>
        <row r="25">
          <cell r="B25" t="str">
            <v xml:space="preserve"> Parciales</v>
          </cell>
          <cell r="C25">
            <v>586574.88827600004</v>
          </cell>
          <cell r="D25">
            <v>34211.524365999998</v>
          </cell>
          <cell r="E25">
            <v>113989.726478</v>
          </cell>
          <cell r="F25">
            <v>80774.603193000003</v>
          </cell>
          <cell r="G25">
            <v>48198.537743000001</v>
          </cell>
          <cell r="H25">
            <v>53886.329362999997</v>
          </cell>
          <cell r="I25">
            <v>44563.112674000004</v>
          </cell>
          <cell r="J25">
            <v>40504.692803999998</v>
          </cell>
          <cell r="K25">
            <v>45586.439689999999</v>
          </cell>
          <cell r="L25">
            <v>35374.212026000001</v>
          </cell>
          <cell r="M25">
            <v>30121.029779</v>
          </cell>
          <cell r="N25">
            <v>30659.817955999999</v>
          </cell>
          <cell r="O25">
            <v>28704.862204000001</v>
          </cell>
        </row>
        <row r="26">
          <cell r="B26" t="str">
            <v xml:space="preserve"> Definitivas</v>
          </cell>
          <cell r="C26">
            <v>258696.06279800003</v>
          </cell>
          <cell r="D26">
            <v>14357.110521000001</v>
          </cell>
          <cell r="E26">
            <v>19212.824800999999</v>
          </cell>
          <cell r="F26">
            <v>28366.772736999999</v>
          </cell>
          <cell r="G26">
            <v>20426.64039</v>
          </cell>
          <cell r="H26">
            <v>25249.054423000001</v>
          </cell>
          <cell r="I26">
            <v>20297.513539</v>
          </cell>
          <cell r="J26">
            <v>22336.883215999998</v>
          </cell>
          <cell r="K26">
            <v>28417.567889000002</v>
          </cell>
          <cell r="L26">
            <v>23732.476643999998</v>
          </cell>
          <cell r="M26">
            <v>19243.170205999999</v>
          </cell>
          <cell r="N26">
            <v>19622.041852999999</v>
          </cell>
          <cell r="O26">
            <v>17434.006579000001</v>
          </cell>
        </row>
        <row r="27">
          <cell r="B27" t="str">
            <v>Ahorro Voluntario</v>
          </cell>
          <cell r="C27">
            <v>265494.39438890002</v>
          </cell>
          <cell r="D27">
            <v>19752.284830000001</v>
          </cell>
          <cell r="E27">
            <v>20116.949371999999</v>
          </cell>
          <cell r="F27">
            <v>22699.198262900001</v>
          </cell>
          <cell r="G27">
            <v>17125.411464000001</v>
          </cell>
          <cell r="H27">
            <v>25051.758797999999</v>
          </cell>
          <cell r="I27">
            <v>20923.401505999998</v>
          </cell>
          <cell r="J27">
            <v>20741.292987000001</v>
          </cell>
          <cell r="K27">
            <v>27873.395323000001</v>
          </cell>
          <cell r="L27">
            <v>25521.809975</v>
          </cell>
          <cell r="M27">
            <v>22771.118544000001</v>
          </cell>
          <cell r="N27">
            <v>24252.848107999998</v>
          </cell>
          <cell r="O27">
            <v>18664.925219000001</v>
          </cell>
        </row>
        <row r="28">
          <cell r="B28" t="str">
            <v xml:space="preserve">Crédito </v>
          </cell>
          <cell r="C28">
            <v>459755.25119907001</v>
          </cell>
          <cell r="D28">
            <v>281.74876154000003</v>
          </cell>
          <cell r="E28">
            <v>387.76380981</v>
          </cell>
          <cell r="F28">
            <v>11114.15833525</v>
          </cell>
          <cell r="G28">
            <v>22792.658724389999</v>
          </cell>
          <cell r="H28">
            <v>36252.650786780003</v>
          </cell>
          <cell r="I28">
            <v>43750.663435750001</v>
          </cell>
          <cell r="J28">
            <v>48787.530528829993</v>
          </cell>
          <cell r="K28">
            <v>68754.786969299996</v>
          </cell>
          <cell r="L28">
            <v>61074.773887019997</v>
          </cell>
          <cell r="M28">
            <v>46263.675659250002</v>
          </cell>
          <cell r="N28">
            <v>57247.78964915</v>
          </cell>
          <cell r="O28">
            <v>63047.050651999998</v>
          </cell>
        </row>
        <row r="29">
          <cell r="B29" t="str">
            <v xml:space="preserve">  Hipotecario</v>
          </cell>
          <cell r="C29">
            <v>453103.44251576002</v>
          </cell>
          <cell r="D29">
            <v>0</v>
          </cell>
          <cell r="E29">
            <v>100</v>
          </cell>
          <cell r="F29">
            <v>10998.07990794</v>
          </cell>
          <cell r="G29">
            <v>22680.752052</v>
          </cell>
          <cell r="H29">
            <v>35991.957803819998</v>
          </cell>
          <cell r="I29">
            <v>42768.608322799999</v>
          </cell>
          <cell r="J29">
            <v>47709.456554099997</v>
          </cell>
          <cell r="K29">
            <v>68297.363655099995</v>
          </cell>
          <cell r="L29">
            <v>60765.468126</v>
          </cell>
          <cell r="M29">
            <v>45951.262489000001</v>
          </cell>
          <cell r="N29">
            <v>56698.588942000002</v>
          </cell>
          <cell r="O29">
            <v>61141.904663000001</v>
          </cell>
        </row>
        <row r="30">
          <cell r="B30" t="str">
            <v xml:space="preserve">  Educativo</v>
          </cell>
          <cell r="C30">
            <v>4677.8613626000006</v>
          </cell>
          <cell r="D30">
            <v>228.88388900000001</v>
          </cell>
          <cell r="E30">
            <v>184.46451099999999</v>
          </cell>
          <cell r="F30">
            <v>69.223371999999998</v>
          </cell>
          <cell r="G30">
            <v>51.949770000000001</v>
          </cell>
          <cell r="H30">
            <v>56.836953600000001</v>
          </cell>
          <cell r="I30">
            <v>916.96619899999996</v>
          </cell>
          <cell r="J30">
            <v>940.99133099999995</v>
          </cell>
          <cell r="K30">
            <v>296.17957899999999</v>
          </cell>
          <cell r="L30">
            <v>90.471913000000001</v>
          </cell>
          <cell r="M30">
            <v>40.480040000000002</v>
          </cell>
          <cell r="N30">
            <v>357.865791</v>
          </cell>
          <cell r="O30">
            <v>1443.548014</v>
          </cell>
        </row>
        <row r="31">
          <cell r="B31" t="str">
            <v xml:space="preserve">  Legalización de Créditos</v>
          </cell>
          <cell r="C31">
            <v>1973.94732071</v>
          </cell>
          <cell r="D31">
            <v>52.86487254</v>
          </cell>
          <cell r="E31">
            <v>103.29929881</v>
          </cell>
          <cell r="F31">
            <v>46.855055309999997</v>
          </cell>
          <cell r="G31">
            <v>59.956902390000003</v>
          </cell>
          <cell r="H31">
            <v>203.85602936000001</v>
          </cell>
          <cell r="I31">
            <v>65.088913950000006</v>
          </cell>
          <cell r="J31">
            <v>137.08264373</v>
          </cell>
          <cell r="K31">
            <v>161.2437352</v>
          </cell>
          <cell r="L31">
            <v>218.83384802</v>
          </cell>
          <cell r="M31">
            <v>271.93313024999998</v>
          </cell>
          <cell r="N31">
            <v>191.33491615</v>
          </cell>
          <cell r="O31">
            <v>461.59797500000002</v>
          </cell>
        </row>
        <row r="32">
          <cell r="B32" t="str">
            <v>Construcciones y Mejoras</v>
          </cell>
          <cell r="C32">
            <v>639.86685796000006</v>
          </cell>
          <cell r="D32">
            <v>0</v>
          </cell>
          <cell r="E32">
            <v>0</v>
          </cell>
          <cell r="F32">
            <v>7.5102184999999997</v>
          </cell>
          <cell r="G32">
            <v>2.1018935999999999</v>
          </cell>
          <cell r="H32">
            <v>0</v>
          </cell>
          <cell r="I32">
            <v>195.16168504000001</v>
          </cell>
          <cell r="J32">
            <v>26.80800704</v>
          </cell>
          <cell r="K32">
            <v>152.00011938</v>
          </cell>
          <cell r="L32">
            <v>53.282143140000002</v>
          </cell>
          <cell r="M32">
            <v>0.31354296999999998</v>
          </cell>
          <cell r="N32">
            <v>0</v>
          </cell>
          <cell r="O32">
            <v>202.68924828999999</v>
          </cell>
        </row>
        <row r="33">
          <cell r="B33" t="str">
            <v xml:space="preserve">  Construcción edificio sede</v>
          </cell>
          <cell r="C33">
            <v>0</v>
          </cell>
          <cell r="D33">
            <v>0</v>
          </cell>
          <cell r="E33">
            <v>0</v>
          </cell>
          <cell r="F33">
            <v>0</v>
          </cell>
          <cell r="G33">
            <v>0</v>
          </cell>
          <cell r="H33">
            <v>0</v>
          </cell>
          <cell r="I33">
            <v>0</v>
          </cell>
          <cell r="J33">
            <v>0</v>
          </cell>
          <cell r="K33">
            <v>0</v>
          </cell>
          <cell r="L33">
            <v>0</v>
          </cell>
          <cell r="M33">
            <v>0</v>
          </cell>
          <cell r="N33">
            <v>0</v>
          </cell>
          <cell r="O33">
            <v>0</v>
          </cell>
        </row>
        <row r="34">
          <cell r="B34" t="str">
            <v xml:space="preserve">  Adecuaciones y mejoras</v>
          </cell>
          <cell r="C34">
            <v>639.86685796000006</v>
          </cell>
          <cell r="D34">
            <v>0</v>
          </cell>
          <cell r="E34">
            <v>0</v>
          </cell>
          <cell r="F34">
            <v>7.5102184999999997</v>
          </cell>
          <cell r="G34">
            <v>2.1018935999999999</v>
          </cell>
          <cell r="H34">
            <v>0</v>
          </cell>
          <cell r="I34">
            <v>195.16168504000001</v>
          </cell>
          <cell r="J34">
            <v>26.80800704</v>
          </cell>
          <cell r="K34">
            <v>152.00011938</v>
          </cell>
          <cell r="L34">
            <v>53.282143140000002</v>
          </cell>
          <cell r="M34">
            <v>0.31354296999999998</v>
          </cell>
          <cell r="N34">
            <v>0</v>
          </cell>
          <cell r="O34">
            <v>202.68924828999999</v>
          </cell>
        </row>
        <row r="35">
          <cell r="B35" t="str">
            <v>Proyectos de Tecnología</v>
          </cell>
          <cell r="C35">
            <v>31364.072038390001</v>
          </cell>
          <cell r="D35">
            <v>0</v>
          </cell>
          <cell r="E35">
            <v>0</v>
          </cell>
          <cell r="F35">
            <v>7.7749435099999999</v>
          </cell>
          <cell r="G35">
            <v>87.121352419999994</v>
          </cell>
          <cell r="H35">
            <v>4276.5869175300004</v>
          </cell>
          <cell r="I35">
            <v>1541.9163634400002</v>
          </cell>
          <cell r="J35">
            <v>2122.2832455299977</v>
          </cell>
          <cell r="K35">
            <v>1217.4410896899999</v>
          </cell>
          <cell r="L35">
            <v>9393.8330996599998</v>
          </cell>
          <cell r="M35">
            <v>799.49193984999988</v>
          </cell>
          <cell r="N35">
            <v>2901.4447909700029</v>
          </cell>
          <cell r="O35">
            <v>9016.1782957899995</v>
          </cell>
        </row>
        <row r="36">
          <cell r="B36" t="str">
            <v xml:space="preserve">  Inversiones tecnológicas</v>
          </cell>
          <cell r="C36">
            <v>10863.507150209309</v>
          </cell>
          <cell r="D36">
            <v>0</v>
          </cell>
          <cell r="E36">
            <v>0</v>
          </cell>
          <cell r="F36">
            <v>0</v>
          </cell>
          <cell r="G36">
            <v>0</v>
          </cell>
          <cell r="H36">
            <v>635.40231589217092</v>
          </cell>
          <cell r="I36">
            <v>76.850449015451289</v>
          </cell>
          <cell r="J36">
            <v>480.28397917299799</v>
          </cell>
          <cell r="K36">
            <v>0</v>
          </cell>
          <cell r="L36">
            <v>7908.0409523898497</v>
          </cell>
          <cell r="M36">
            <v>233.36017990383499</v>
          </cell>
          <cell r="N36">
            <v>313.20217190303299</v>
          </cell>
          <cell r="O36">
            <v>1216.36710193197</v>
          </cell>
        </row>
        <row r="37">
          <cell r="B37" t="str">
            <v xml:space="preserve">  Soporte y operación</v>
          </cell>
          <cell r="C37">
            <v>20500.564888180692</v>
          </cell>
          <cell r="D37">
            <v>0</v>
          </cell>
          <cell r="E37">
            <v>0</v>
          </cell>
          <cell r="F37">
            <v>7.7749435099999999</v>
          </cell>
          <cell r="G37">
            <v>87.121352419999994</v>
          </cell>
          <cell r="H37">
            <v>3641.1846016378295</v>
          </cell>
          <cell r="I37">
            <v>1465.065914424549</v>
          </cell>
          <cell r="J37">
            <v>1641.9992663569999</v>
          </cell>
          <cell r="K37">
            <v>1217.4410896899999</v>
          </cell>
          <cell r="L37">
            <v>1485.7921472701501</v>
          </cell>
          <cell r="M37">
            <v>566.13175994616495</v>
          </cell>
          <cell r="N37">
            <v>2588.2426190669698</v>
          </cell>
          <cell r="O37">
            <v>7799.8111938580296</v>
          </cell>
        </row>
        <row r="38">
          <cell r="B38" t="str">
            <v>Seguros a deudores</v>
          </cell>
          <cell r="C38">
            <v>24333.345493000001</v>
          </cell>
          <cell r="D38">
            <v>0</v>
          </cell>
          <cell r="E38">
            <v>0</v>
          </cell>
          <cell r="F38">
            <v>0</v>
          </cell>
          <cell r="G38">
            <v>0</v>
          </cell>
          <cell r="H38">
            <v>166.54202799999999</v>
          </cell>
          <cell r="I38">
            <v>3087.717459</v>
          </cell>
          <cell r="J38">
            <v>3292.9704940000001</v>
          </cell>
          <cell r="K38">
            <v>3297.5734080000002</v>
          </cell>
          <cell r="L38">
            <v>3433.0172299999999</v>
          </cell>
          <cell r="M38">
            <v>3517.0517709999999</v>
          </cell>
          <cell r="N38">
            <v>3701.2347540000001</v>
          </cell>
          <cell r="O38">
            <v>3837.2383490000002</v>
          </cell>
        </row>
        <row r="39">
          <cell r="B39" t="str">
            <v>Otros Gastos</v>
          </cell>
          <cell r="C39">
            <v>11936.812591200001</v>
          </cell>
          <cell r="D39">
            <v>0</v>
          </cell>
          <cell r="E39">
            <v>455.39814110999998</v>
          </cell>
          <cell r="F39">
            <v>460.64585804000001</v>
          </cell>
          <cell r="G39">
            <v>706.22526431000006</v>
          </cell>
          <cell r="H39">
            <v>727.39743092000003</v>
          </cell>
          <cell r="I39">
            <v>1270.1878771699999</v>
          </cell>
          <cell r="J39">
            <v>1216.9191509300001</v>
          </cell>
          <cell r="K39">
            <v>1380.3794979700001</v>
          </cell>
          <cell r="L39">
            <v>1140.0230125400001</v>
          </cell>
          <cell r="M39">
            <v>1121.21352882</v>
          </cell>
          <cell r="N39">
            <v>1472.96825285</v>
          </cell>
          <cell r="O39">
            <v>1985.4545765400001</v>
          </cell>
        </row>
        <row r="40">
          <cell r="B40" t="str">
            <v xml:space="preserve">  Reintegro de Créditos Hipotecario </v>
          </cell>
          <cell r="C40">
            <v>8927.1009373500019</v>
          </cell>
          <cell r="D40">
            <v>0</v>
          </cell>
          <cell r="E40">
            <v>1.06274994</v>
          </cell>
          <cell r="F40">
            <v>161.42775011000001</v>
          </cell>
          <cell r="G40">
            <v>362.38082046</v>
          </cell>
          <cell r="H40">
            <v>626.84846492999998</v>
          </cell>
          <cell r="I40">
            <v>822.74279235999995</v>
          </cell>
          <cell r="J40">
            <v>1022.1809967</v>
          </cell>
          <cell r="K40">
            <v>1184.86861157</v>
          </cell>
          <cell r="L40">
            <v>1069.3695168100001</v>
          </cell>
          <cell r="M40">
            <v>1062.3595300100001</v>
          </cell>
          <cell r="N40">
            <v>1164.6778266700001</v>
          </cell>
          <cell r="O40">
            <v>1449.18187779</v>
          </cell>
        </row>
        <row r="41">
          <cell r="B41" t="str">
            <v xml:space="preserve">  Reintegro de Crédito Educativo</v>
          </cell>
          <cell r="C41">
            <v>0</v>
          </cell>
          <cell r="D41">
            <v>0</v>
          </cell>
          <cell r="E41">
            <v>0</v>
          </cell>
          <cell r="F41">
            <v>0</v>
          </cell>
          <cell r="G41">
            <v>0</v>
          </cell>
          <cell r="H41">
            <v>0</v>
          </cell>
          <cell r="I41">
            <v>0</v>
          </cell>
          <cell r="J41">
            <v>0</v>
          </cell>
          <cell r="K41">
            <v>0</v>
          </cell>
          <cell r="L41">
            <v>0</v>
          </cell>
          <cell r="M41">
            <v>0</v>
          </cell>
          <cell r="N41">
            <v>0</v>
          </cell>
          <cell r="O41">
            <v>0</v>
          </cell>
        </row>
        <row r="42">
          <cell r="B42" t="str">
            <v xml:space="preserve">  Otros gastos - código 60 </v>
          </cell>
          <cell r="C42">
            <v>3009.7116538499999</v>
          </cell>
          <cell r="D42">
            <v>0</v>
          </cell>
          <cell r="E42">
            <v>454.33539116999998</v>
          </cell>
          <cell r="F42">
            <v>299.21810792999997</v>
          </cell>
          <cell r="G42">
            <v>343.84444385</v>
          </cell>
          <cell r="H42">
            <v>100.54896599</v>
          </cell>
          <cell r="I42">
            <v>447.44508481000003</v>
          </cell>
          <cell r="J42">
            <v>194.73815422999999</v>
          </cell>
          <cell r="K42">
            <v>195.5108864</v>
          </cell>
          <cell r="L42">
            <v>70.653495730000003</v>
          </cell>
          <cell r="M42">
            <v>58.85399881</v>
          </cell>
          <cell r="N42">
            <v>308.29042618</v>
          </cell>
          <cell r="O42">
            <v>536.27269875000002</v>
          </cell>
        </row>
        <row r="43">
          <cell r="B43" t="str">
            <v>D. INGRESOS - EGRESOS VIGENCIA (B-C)</v>
          </cell>
          <cell r="C43">
            <v>410873.17473582854</v>
          </cell>
          <cell r="D43">
            <v>54424.175813289999</v>
          </cell>
          <cell r="E43">
            <v>420214.90193563001</v>
          </cell>
          <cell r="F43">
            <v>-17007.517341191633</v>
          </cell>
          <cell r="G43">
            <v>11078.377762539982</v>
          </cell>
          <cell r="H43">
            <v>46162.13339119</v>
          </cell>
          <cell r="I43">
            <v>-4037.5837431600085</v>
          </cell>
          <cell r="J43">
            <v>-10827.774550319999</v>
          </cell>
          <cell r="K43">
            <v>-49166.01881039</v>
          </cell>
          <cell r="L43">
            <v>-26750.836032960011</v>
          </cell>
          <cell r="M43">
            <v>-3745.0836706700211</v>
          </cell>
          <cell r="N43">
            <v>-19651.707565520017</v>
          </cell>
          <cell r="O43">
            <v>10180.107547389984</v>
          </cell>
        </row>
        <row r="45">
          <cell r="B45" t="str">
            <v>E.   CUENTAS POR PAGAR</v>
          </cell>
          <cell r="C45">
            <v>501783.65259719006</v>
          </cell>
          <cell r="D45">
            <v>54698.301238630011</v>
          </cell>
          <cell r="E45">
            <v>76680.299480530011</v>
          </cell>
          <cell r="F45">
            <v>70547.810687680001</v>
          </cell>
          <cell r="G45">
            <v>40056.143277359995</v>
          </cell>
          <cell r="H45">
            <v>50888.801296060003</v>
          </cell>
          <cell r="I45">
            <v>38379.100064819999</v>
          </cell>
          <cell r="J45">
            <v>44649.99807324</v>
          </cell>
          <cell r="K45">
            <v>42419.63555924</v>
          </cell>
          <cell r="L45">
            <v>30686.293281220002</v>
          </cell>
          <cell r="M45">
            <v>20737.832378970001</v>
          </cell>
          <cell r="N45">
            <v>18074.836237090003</v>
          </cell>
          <cell r="O45">
            <v>13964.601022349998</v>
          </cell>
        </row>
        <row r="46">
          <cell r="B46" t="str">
            <v>Gastos Operacionales y No Operac.</v>
          </cell>
          <cell r="C46">
            <v>41234.88417759</v>
          </cell>
          <cell r="D46">
            <v>8389.3336465600005</v>
          </cell>
          <cell r="E46">
            <v>5527.0963286899996</v>
          </cell>
          <cell r="F46">
            <v>7792.1766673499997</v>
          </cell>
          <cell r="G46">
            <v>5178.9969598600001</v>
          </cell>
          <cell r="H46">
            <v>3718.6114827699998</v>
          </cell>
          <cell r="I46">
            <v>2342.8476555799998</v>
          </cell>
          <cell r="J46">
            <v>2920.39524686</v>
          </cell>
          <cell r="K46">
            <v>1530.8648526899999</v>
          </cell>
          <cell r="L46">
            <v>2245.3602704999998</v>
          </cell>
          <cell r="M46">
            <v>305.71504593999998</v>
          </cell>
          <cell r="N46">
            <v>1111.1717059299999</v>
          </cell>
          <cell r="O46">
            <v>172.31431486</v>
          </cell>
        </row>
        <row r="47">
          <cell r="B47" t="str">
            <v>Crédito Hipotecario</v>
          </cell>
          <cell r="C47">
            <v>407307.74255385995</v>
          </cell>
          <cell r="D47">
            <v>36257.127245000003</v>
          </cell>
          <cell r="E47">
            <v>64045.078850450001</v>
          </cell>
          <cell r="F47">
            <v>57242.49614268</v>
          </cell>
          <cell r="G47">
            <v>26449.794943659999</v>
          </cell>
          <cell r="H47">
            <v>38608.70094997</v>
          </cell>
          <cell r="I47">
            <v>33829.459636849999</v>
          </cell>
          <cell r="J47">
            <v>38936.965068079997</v>
          </cell>
          <cell r="K47">
            <v>38757.101896050001</v>
          </cell>
          <cell r="L47">
            <v>25980.694925169999</v>
          </cell>
          <cell r="M47">
            <v>18471.150590950001</v>
          </cell>
          <cell r="N47">
            <v>16098.431006000001</v>
          </cell>
          <cell r="O47">
            <v>12630.741298999999</v>
          </cell>
        </row>
        <row r="48">
          <cell r="B48" t="str">
            <v>Crédito Educativo</v>
          </cell>
          <cell r="C48">
            <v>503.70494540000004</v>
          </cell>
          <cell r="D48">
            <v>238.434551</v>
          </cell>
          <cell r="E48">
            <v>153.732178</v>
          </cell>
          <cell r="F48">
            <v>55.140369</v>
          </cell>
          <cell r="G48">
            <v>5.8183199999999999</v>
          </cell>
          <cell r="H48">
            <v>44.732907400000002</v>
          </cell>
          <cell r="I48">
            <v>0</v>
          </cell>
          <cell r="J48">
            <v>0</v>
          </cell>
          <cell r="K48">
            <v>0</v>
          </cell>
          <cell r="L48">
            <v>0</v>
          </cell>
          <cell r="M48">
            <v>0</v>
          </cell>
          <cell r="N48">
            <v>5.8466199999999997</v>
          </cell>
          <cell r="O48">
            <v>0</v>
          </cell>
        </row>
        <row r="49">
          <cell r="B49" t="str">
            <v>Construcciones y Mejoras</v>
          </cell>
          <cell r="C49">
            <v>53.00492053</v>
          </cell>
          <cell r="D49">
            <v>13.54763608</v>
          </cell>
          <cell r="E49">
            <v>34.621681899999999</v>
          </cell>
          <cell r="F49">
            <v>4.8356025499999999</v>
          </cell>
          <cell r="G49">
            <v>0</v>
          </cell>
          <cell r="H49">
            <v>0</v>
          </cell>
          <cell r="I49">
            <v>0</v>
          </cell>
          <cell r="J49">
            <v>0</v>
          </cell>
          <cell r="K49">
            <v>0</v>
          </cell>
          <cell r="L49">
            <v>0</v>
          </cell>
          <cell r="M49">
            <v>0</v>
          </cell>
          <cell r="N49">
            <v>0</v>
          </cell>
          <cell r="O49">
            <v>0</v>
          </cell>
        </row>
        <row r="50">
          <cell r="B50" t="str">
            <v xml:space="preserve">  Construcción edificio</v>
          </cell>
          <cell r="C50">
            <v>0</v>
          </cell>
          <cell r="D50">
            <v>0</v>
          </cell>
          <cell r="E50">
            <v>0</v>
          </cell>
          <cell r="F50">
            <v>0</v>
          </cell>
          <cell r="G50">
            <v>0</v>
          </cell>
          <cell r="H50">
            <v>0</v>
          </cell>
          <cell r="I50">
            <v>0</v>
          </cell>
          <cell r="J50">
            <v>0</v>
          </cell>
          <cell r="K50">
            <v>0</v>
          </cell>
          <cell r="L50">
            <v>0</v>
          </cell>
          <cell r="M50">
            <v>0</v>
          </cell>
          <cell r="N50">
            <v>0</v>
          </cell>
          <cell r="O50">
            <v>0</v>
          </cell>
        </row>
        <row r="51">
          <cell r="B51" t="str">
            <v xml:space="preserve">  Adecuaciones y mejoras</v>
          </cell>
          <cell r="C51">
            <v>53.00492053</v>
          </cell>
          <cell r="D51">
            <v>13.54763608</v>
          </cell>
          <cell r="E51">
            <v>34.621681899999999</v>
          </cell>
          <cell r="F51">
            <v>4.8356025499999999</v>
          </cell>
          <cell r="G51">
            <v>0</v>
          </cell>
          <cell r="H51">
            <v>0</v>
          </cell>
          <cell r="I51">
            <v>0</v>
          </cell>
          <cell r="J51">
            <v>0</v>
          </cell>
          <cell r="K51">
            <v>0</v>
          </cell>
          <cell r="L51">
            <v>0</v>
          </cell>
          <cell r="M51">
            <v>0</v>
          </cell>
          <cell r="N51">
            <v>0</v>
          </cell>
          <cell r="O51">
            <v>0</v>
          </cell>
        </row>
        <row r="52">
          <cell r="B52" t="str">
            <v>Proyectos de Tecnología</v>
          </cell>
          <cell r="C52">
            <v>27651.976097360006</v>
          </cell>
          <cell r="D52">
            <v>5764.0330598399996</v>
          </cell>
          <cell r="E52">
            <v>3409.2176874400006</v>
          </cell>
          <cell r="F52">
            <v>1670.2019536099999</v>
          </cell>
          <cell r="G52">
            <v>2022.97755699</v>
          </cell>
          <cell r="H52">
            <v>4912.4176851200009</v>
          </cell>
          <cell r="I52">
            <v>1527.7663745100001</v>
          </cell>
          <cell r="J52">
            <v>1958.4084747100019</v>
          </cell>
          <cell r="K52">
            <v>1459.0950808600023</v>
          </cell>
          <cell r="L52">
            <v>2003.3880632400001</v>
          </cell>
          <cell r="M52">
            <v>1533.92727031</v>
          </cell>
          <cell r="N52">
            <v>528.06165160000023</v>
          </cell>
          <cell r="O52">
            <v>862.48123912999949</v>
          </cell>
        </row>
        <row r="53">
          <cell r="B53" t="str">
            <v xml:space="preserve">  Inversiones tecnológicas</v>
          </cell>
          <cell r="C53">
            <v>5257.1057093969739</v>
          </cell>
          <cell r="D53">
            <v>2095.5748893443315</v>
          </cell>
          <cell r="E53">
            <v>1050.1977720350051</v>
          </cell>
          <cell r="F53">
            <v>423.18945359794503</v>
          </cell>
          <cell r="G53">
            <v>449.13855074550753</v>
          </cell>
          <cell r="H53">
            <v>1117.53322771186</v>
          </cell>
          <cell r="I53">
            <v>0</v>
          </cell>
          <cell r="J53">
            <v>60.955238248461903</v>
          </cell>
          <cell r="K53">
            <v>15.8112705561523</v>
          </cell>
          <cell r="L53">
            <v>0</v>
          </cell>
          <cell r="M53">
            <v>0</v>
          </cell>
          <cell r="N53">
            <v>28.7623455948812</v>
          </cell>
          <cell r="O53">
            <v>15.942961562828501</v>
          </cell>
        </row>
        <row r="54">
          <cell r="B54" t="str">
            <v xml:space="preserve">  Soporte y operación</v>
          </cell>
          <cell r="C54">
            <v>22394.87038796303</v>
          </cell>
          <cell r="D54">
            <v>3668.4581704956686</v>
          </cell>
          <cell r="E54">
            <v>2359.0199154049956</v>
          </cell>
          <cell r="F54">
            <v>1247.0125000120549</v>
          </cell>
          <cell r="G54">
            <v>1573.8390062444926</v>
          </cell>
          <cell r="H54">
            <v>3794.8844574081404</v>
          </cell>
          <cell r="I54">
            <v>1527.7663745100001</v>
          </cell>
          <cell r="J54">
            <v>1897.45323646154</v>
          </cell>
          <cell r="K54">
            <v>1443.28381030385</v>
          </cell>
          <cell r="L54">
            <v>2003.3880632400001</v>
          </cell>
          <cell r="M54">
            <v>1533.92727031</v>
          </cell>
          <cell r="N54">
            <v>499.29930600511898</v>
          </cell>
          <cell r="O54">
            <v>846.53827756717101</v>
          </cell>
        </row>
        <row r="55">
          <cell r="B55" t="str">
            <v>Seguros a deudores</v>
          </cell>
          <cell r="C55">
            <v>17287.044462999998</v>
          </cell>
          <cell r="D55">
            <v>2838.2896089999999</v>
          </cell>
          <cell r="E55">
            <v>2820.8272790000001</v>
          </cell>
          <cell r="F55">
            <v>2926.8744069999998</v>
          </cell>
          <cell r="G55">
            <v>5771.2106649999996</v>
          </cell>
          <cell r="H55">
            <v>2929.8425029999999</v>
          </cell>
          <cell r="I55">
            <v>0</v>
          </cell>
          <cell r="J55">
            <v>0</v>
          </cell>
          <cell r="K55">
            <v>0</v>
          </cell>
          <cell r="L55">
            <v>0</v>
          </cell>
          <cell r="M55">
            <v>0</v>
          </cell>
          <cell r="N55">
            <v>0</v>
          </cell>
          <cell r="O55">
            <v>0</v>
          </cell>
        </row>
        <row r="56">
          <cell r="B56" t="str">
            <v>Otros Gastos</v>
          </cell>
          <cell r="C56">
            <v>7745.2954394500002</v>
          </cell>
          <cell r="D56">
            <v>1197.5354911499999</v>
          </cell>
          <cell r="E56">
            <v>689.72547505</v>
          </cell>
          <cell r="F56">
            <v>856.08554549000007</v>
          </cell>
          <cell r="G56">
            <v>627.34483184999999</v>
          </cell>
          <cell r="H56">
            <v>674.49576779999995</v>
          </cell>
          <cell r="I56">
            <v>679.02639787999999</v>
          </cell>
          <cell r="J56">
            <v>834.22928359000002</v>
          </cell>
          <cell r="K56">
            <v>672.57372964000001</v>
          </cell>
          <cell r="L56">
            <v>456.85002230999999</v>
          </cell>
          <cell r="M56">
            <v>427.03947176999998</v>
          </cell>
          <cell r="N56">
            <v>331.32525356000002</v>
          </cell>
          <cell r="O56">
            <v>299.06416935999999</v>
          </cell>
        </row>
        <row r="57">
          <cell r="B57" t="str">
            <v xml:space="preserve">  Reintegro de Créditos Hipotecario</v>
          </cell>
          <cell r="C57">
            <v>6723.8540595000004</v>
          </cell>
          <cell r="D57">
            <v>436.32506974</v>
          </cell>
          <cell r="E57">
            <v>680.63903505999997</v>
          </cell>
          <cell r="F57">
            <v>840.19460128000003</v>
          </cell>
          <cell r="G57">
            <v>422.60055445</v>
          </cell>
          <cell r="H57">
            <v>672.42257437000001</v>
          </cell>
          <cell r="I57">
            <v>650.77974657000004</v>
          </cell>
          <cell r="J57">
            <v>834.22928359000002</v>
          </cell>
          <cell r="K57">
            <v>672.38427744000001</v>
          </cell>
          <cell r="L57">
            <v>456.85002230999999</v>
          </cell>
          <cell r="M57">
            <v>427.03947176999998</v>
          </cell>
          <cell r="N57">
            <v>331.32525356000002</v>
          </cell>
          <cell r="O57">
            <v>299.06416935999999</v>
          </cell>
        </row>
        <row r="58">
          <cell r="B58" t="str">
            <v xml:space="preserve">  Reintegro de Crédito Educativo</v>
          </cell>
          <cell r="C58">
            <v>0</v>
          </cell>
          <cell r="D58">
            <v>0</v>
          </cell>
          <cell r="E58">
            <v>0</v>
          </cell>
          <cell r="F58">
            <v>0</v>
          </cell>
          <cell r="G58">
            <v>0</v>
          </cell>
          <cell r="H58">
            <v>0</v>
          </cell>
          <cell r="I58">
            <v>0</v>
          </cell>
          <cell r="J58">
            <v>0</v>
          </cell>
          <cell r="K58">
            <v>0</v>
          </cell>
          <cell r="L58">
            <v>0</v>
          </cell>
          <cell r="M58">
            <v>0</v>
          </cell>
          <cell r="N58">
            <v>0</v>
          </cell>
          <cell r="O58">
            <v>0</v>
          </cell>
        </row>
        <row r="59">
          <cell r="B59" t="str">
            <v xml:space="preserve">  Otros gastos - código 60 (boletín)</v>
          </cell>
          <cell r="C59">
            <v>1021.4413799499999</v>
          </cell>
          <cell r="D59">
            <v>761.21042140999998</v>
          </cell>
          <cell r="E59">
            <v>9.0864399900000006</v>
          </cell>
          <cell r="F59">
            <v>15.890944210000001</v>
          </cell>
          <cell r="G59">
            <v>204.74427739999999</v>
          </cell>
          <cell r="H59">
            <v>2.0731934299999999</v>
          </cell>
          <cell r="I59">
            <v>28.246651310000001</v>
          </cell>
          <cell r="J59">
            <v>0</v>
          </cell>
          <cell r="K59">
            <v>0.18945219999999999</v>
          </cell>
          <cell r="L59">
            <v>0</v>
          </cell>
          <cell r="M59">
            <v>0</v>
          </cell>
          <cell r="N59">
            <v>0</v>
          </cell>
          <cell r="O59">
            <v>0</v>
          </cell>
        </row>
        <row r="60">
          <cell r="B60" t="str">
            <v>F.   SALDO DISPONIBLE FINAL  ( A+D-E )</v>
          </cell>
          <cell r="C60">
            <v>1594573.7090146383</v>
          </cell>
          <cell r="D60">
            <v>1685210.06145066</v>
          </cell>
          <cell r="E60">
            <v>2028744.6639057598</v>
          </cell>
          <cell r="F60">
            <v>1941189.3358768881</v>
          </cell>
          <cell r="G60">
            <v>1912211.5703620682</v>
          </cell>
          <cell r="H60">
            <v>1907484.9024571984</v>
          </cell>
          <cell r="I60">
            <v>1865068.2186492186</v>
          </cell>
          <cell r="J60">
            <v>1809590.4460256586</v>
          </cell>
          <cell r="K60">
            <v>1718004.7916560287</v>
          </cell>
          <cell r="L60">
            <v>1660567.6623418487</v>
          </cell>
          <cell r="M60">
            <v>1636084.7462922088</v>
          </cell>
          <cell r="N60">
            <v>1598358.2024895989</v>
          </cell>
          <cell r="O60">
            <v>1594573.709014639</v>
          </cell>
        </row>
        <row r="61">
          <cell r="B61" t="str">
            <v>Fuente: División de Presupuesto</v>
          </cell>
        </row>
        <row r="63">
          <cell r="F63">
            <v>339521.99</v>
          </cell>
          <cell r="G63">
            <v>339520</v>
          </cell>
          <cell r="H63">
            <v>0.10316385983303328</v>
          </cell>
        </row>
        <row r="64">
          <cell r="F64">
            <v>3291075.86</v>
          </cell>
          <cell r="G64">
            <v>3291075</v>
          </cell>
        </row>
        <row r="86">
          <cell r="B86" t="str">
            <v>FLUJO DE CAJA CONSOLIDADO PARA AÑO 2011</v>
          </cell>
        </row>
        <row r="88">
          <cell r="B88" t="str">
            <v>FONDO NACIONAL DE AHORRO - FLUJO DE CAJA PROYECTADO PARA 2011</v>
          </cell>
        </row>
        <row r="89">
          <cell r="B89" t="str">
            <v>(Millones de Pesos)</v>
          </cell>
        </row>
        <row r="90">
          <cell r="C90" t="str">
            <v>TOTAL</v>
          </cell>
          <cell r="D90" t="str">
            <v xml:space="preserve">FLUJO  DE CAJA MENSUALIZADO </v>
          </cell>
        </row>
        <row r="91">
          <cell r="B91" t="str">
            <v>DETALLE</v>
          </cell>
          <cell r="C91" t="str">
            <v>AÑO</v>
          </cell>
          <cell r="D91" t="str">
            <v>ENERO</v>
          </cell>
          <cell r="E91" t="str">
            <v>FEBRERO</v>
          </cell>
          <cell r="F91" t="str">
            <v>MARZO</v>
          </cell>
          <cell r="G91" t="str">
            <v>ABRIL</v>
          </cell>
          <cell r="H91" t="str">
            <v>MAYO</v>
          </cell>
          <cell r="I91" t="str">
            <v>JUNIO</v>
          </cell>
          <cell r="J91" t="str">
            <v>JULIO</v>
          </cell>
          <cell r="K91" t="str">
            <v>AGOSTO</v>
          </cell>
          <cell r="L91" t="str">
            <v>SEPTIEM</v>
          </cell>
          <cell r="M91" t="str">
            <v>OCTUBRE</v>
          </cell>
          <cell r="N91" t="str">
            <v>NOVIEM</v>
          </cell>
          <cell r="O91" t="str">
            <v>DICIEMBRE</v>
          </cell>
        </row>
        <row r="93">
          <cell r="B93" t="str">
            <v>A.   SALDO DISPONIBLE INICIAL</v>
          </cell>
          <cell r="C93">
            <v>1685484.1868759999</v>
          </cell>
          <cell r="D93">
            <v>1685484.1868759999</v>
          </cell>
          <cell r="E93">
            <v>1685210.06145066</v>
          </cell>
          <cell r="F93">
            <v>2028744.6639057598</v>
          </cell>
          <cell r="G93">
            <v>1941189.3358768881</v>
          </cell>
          <cell r="H93">
            <v>1912211.5703620682</v>
          </cell>
          <cell r="I93">
            <v>1907484.9024571984</v>
          </cell>
          <cell r="J93">
            <v>1865068.2186492186</v>
          </cell>
          <cell r="K93">
            <v>1809590.4460256586</v>
          </cell>
          <cell r="L93">
            <v>1718004.7916560287</v>
          </cell>
          <cell r="M93">
            <v>1660567.6623418487</v>
          </cell>
          <cell r="N93">
            <v>1636084.7462922088</v>
          </cell>
          <cell r="O93">
            <v>1598358.2024895989</v>
          </cell>
        </row>
        <row r="95">
          <cell r="B95" t="str">
            <v xml:space="preserve">B.   INGRESOS VIGENCIA </v>
          </cell>
          <cell r="C95">
            <v>2149199.3643715284</v>
          </cell>
          <cell r="D95">
            <v>124216.33508742</v>
          </cell>
          <cell r="E95">
            <v>578304.61453151004</v>
          </cell>
          <cell r="F95">
            <v>130269.11939414842</v>
          </cell>
          <cell r="G95">
            <v>124447.01390597</v>
          </cell>
          <cell r="H95">
            <v>200666.81445357998</v>
          </cell>
          <cell r="I95">
            <v>138294.28409583998</v>
          </cell>
          <cell r="J95">
            <v>137913.84744713001</v>
          </cell>
          <cell r="K95">
            <v>143047.39814550997</v>
          </cell>
          <cell r="L95">
            <v>142916.73405655002</v>
          </cell>
          <cell r="M95">
            <v>128329.05325557</v>
          </cell>
          <cell r="N95">
            <v>133240.00263683</v>
          </cell>
          <cell r="O95">
            <v>167554.14736146998</v>
          </cell>
        </row>
        <row r="96">
          <cell r="B96" t="str">
            <v>Cartera Hipotecaria</v>
          </cell>
          <cell r="C96">
            <v>667299.02374057006</v>
          </cell>
          <cell r="D96">
            <v>57764.78611103</v>
          </cell>
          <cell r="E96">
            <v>117265.10257413999</v>
          </cell>
          <cell r="F96">
            <v>53908.670556439996</v>
          </cell>
          <cell r="G96">
            <v>40471.977736120003</v>
          </cell>
          <cell r="H96">
            <v>48419.821137849998</v>
          </cell>
          <cell r="I96">
            <v>46672.953793890003</v>
          </cell>
          <cell r="J96">
            <v>48108.823807189998</v>
          </cell>
          <cell r="K96">
            <v>51447.815934320002</v>
          </cell>
          <cell r="L96">
            <v>49028.868486470004</v>
          </cell>
          <cell r="M96">
            <v>48921.915510860003</v>
          </cell>
          <cell r="N96">
            <v>50286.204327259999</v>
          </cell>
          <cell r="O96">
            <v>55002.083764999996</v>
          </cell>
        </row>
        <row r="97">
          <cell r="B97" t="str">
            <v xml:space="preserve">  Recaudo Tesorería</v>
          </cell>
          <cell r="C97">
            <v>532233.26884557004</v>
          </cell>
          <cell r="D97">
            <v>39215.204474029997</v>
          </cell>
          <cell r="E97">
            <v>36096.137456140001</v>
          </cell>
          <cell r="F97">
            <v>40530.178731439999</v>
          </cell>
          <cell r="G97">
            <v>36877.556004120001</v>
          </cell>
          <cell r="H97">
            <v>44540.174848850002</v>
          </cell>
          <cell r="I97">
            <v>43867.269798890004</v>
          </cell>
          <cell r="J97">
            <v>45878.70137019</v>
          </cell>
          <cell r="K97">
            <v>49024.851581319999</v>
          </cell>
          <cell r="L97">
            <v>47213.999133470003</v>
          </cell>
          <cell r="M97">
            <v>46898.287265860003</v>
          </cell>
          <cell r="N97">
            <v>48544.79713626</v>
          </cell>
          <cell r="O97">
            <v>53546.111044999998</v>
          </cell>
        </row>
        <row r="98">
          <cell r="B98" t="str">
            <v xml:space="preserve">  Abono de Cesantías</v>
          </cell>
          <cell r="C98">
            <v>135065.75489499999</v>
          </cell>
          <cell r="D98">
            <v>18549.581636999999</v>
          </cell>
          <cell r="E98">
            <v>81168.965117999993</v>
          </cell>
          <cell r="F98">
            <v>13378.491824999999</v>
          </cell>
          <cell r="G98">
            <v>3594.4217319999998</v>
          </cell>
          <cell r="H98">
            <v>3879.6462889999998</v>
          </cell>
          <cell r="I98">
            <v>2805.6839949999999</v>
          </cell>
          <cell r="J98">
            <v>2230.122437</v>
          </cell>
          <cell r="K98">
            <v>2422.9643529999998</v>
          </cell>
          <cell r="L98">
            <v>1814.869353</v>
          </cell>
          <cell r="M98">
            <v>2023.6282450000001</v>
          </cell>
          <cell r="N98">
            <v>1741.407191</v>
          </cell>
          <cell r="O98">
            <v>1455.97272</v>
          </cell>
        </row>
        <row r="99">
          <cell r="B99" t="str">
            <v>Cartera Educativa</v>
          </cell>
          <cell r="C99">
            <v>3860.88352141</v>
          </cell>
          <cell r="D99">
            <v>246.926849</v>
          </cell>
          <cell r="E99">
            <v>250.76140024</v>
          </cell>
          <cell r="F99">
            <v>321.21817686000003</v>
          </cell>
          <cell r="G99">
            <v>281.18345170999999</v>
          </cell>
          <cell r="H99">
            <v>339.60726345</v>
          </cell>
          <cell r="I99">
            <v>339.75147628000002</v>
          </cell>
          <cell r="J99">
            <v>263.03853473999999</v>
          </cell>
          <cell r="K99">
            <v>397.34574101999999</v>
          </cell>
          <cell r="L99">
            <v>369.32494600000001</v>
          </cell>
          <cell r="M99">
            <v>271.17728099999999</v>
          </cell>
          <cell r="N99">
            <v>337.48704710999999</v>
          </cell>
          <cell r="O99">
            <v>443.06135399999999</v>
          </cell>
        </row>
        <row r="100">
          <cell r="B100" t="str">
            <v>Aportes de Afiliados</v>
          </cell>
          <cell r="C100">
            <v>945331.68259821017</v>
          </cell>
          <cell r="D100">
            <v>31851.854993690002</v>
          </cell>
          <cell r="E100">
            <v>414633.62372737</v>
          </cell>
          <cell r="F100">
            <v>45773.648465879996</v>
          </cell>
          <cell r="G100">
            <v>39780.791850850001</v>
          </cell>
          <cell r="H100">
            <v>57444.135215369999</v>
          </cell>
          <cell r="I100">
            <v>51795.27653938</v>
          </cell>
          <cell r="J100">
            <v>50718.188540930001</v>
          </cell>
          <cell r="K100">
            <v>47899.090758910002</v>
          </cell>
          <cell r="L100">
            <v>39715.242400739997</v>
          </cell>
          <cell r="M100">
            <v>44168.584226999999</v>
          </cell>
          <cell r="N100">
            <v>40260.419429089998</v>
          </cell>
          <cell r="O100">
            <v>81290.826449</v>
          </cell>
        </row>
        <row r="101">
          <cell r="B101" t="str">
            <v>Ahorro Voluntario</v>
          </cell>
          <cell r="C101">
            <v>294998.71421204001</v>
          </cell>
          <cell r="D101">
            <v>22663.463665629999</v>
          </cell>
          <cell r="E101">
            <v>23161.085900999999</v>
          </cell>
          <cell r="F101">
            <v>25398.679145999999</v>
          </cell>
          <cell r="G101">
            <v>24081.021763910001</v>
          </cell>
          <cell r="H101">
            <v>25059.22350357</v>
          </cell>
          <cell r="I101">
            <v>24892.929355110002</v>
          </cell>
          <cell r="J101">
            <v>24568.029940699998</v>
          </cell>
          <cell r="K101">
            <v>25506.581700819999</v>
          </cell>
          <cell r="L101">
            <v>25284.610593000001</v>
          </cell>
          <cell r="M101">
            <v>24935.045908880002</v>
          </cell>
          <cell r="N101">
            <v>24715.67671842</v>
          </cell>
          <cell r="O101">
            <v>24732.366015</v>
          </cell>
        </row>
        <row r="102">
          <cell r="B102" t="str">
            <v>Rendimientos Financieros</v>
          </cell>
          <cell r="C102">
            <v>187061.69620966</v>
          </cell>
          <cell r="D102">
            <v>8568.1560808300001</v>
          </cell>
          <cell r="E102">
            <v>18010.67632422</v>
          </cell>
          <cell r="F102">
            <v>694.78333792000001</v>
          </cell>
          <cell r="G102">
            <v>16685.636964130001</v>
          </cell>
          <cell r="H102">
            <v>64144.253400499998</v>
          </cell>
          <cell r="I102">
            <v>10764.78934424</v>
          </cell>
          <cell r="J102">
            <v>9623.81147323</v>
          </cell>
          <cell r="K102">
            <v>11392.72011274</v>
          </cell>
          <cell r="L102">
            <v>24118.351593439998</v>
          </cell>
          <cell r="M102">
            <v>6242.11759308</v>
          </cell>
          <cell r="N102">
            <v>13903.93353633</v>
          </cell>
          <cell r="O102">
            <v>2912.466449</v>
          </cell>
        </row>
        <row r="103">
          <cell r="B103" t="str">
            <v>Comisión Recaudo Seguros a Terceros</v>
          </cell>
          <cell r="C103">
            <v>3016.3709982999999</v>
          </cell>
          <cell r="D103">
            <v>318.145309</v>
          </cell>
          <cell r="E103">
            <v>0</v>
          </cell>
          <cell r="F103">
            <v>0</v>
          </cell>
          <cell r="G103">
            <v>0</v>
          </cell>
          <cell r="H103">
            <v>0</v>
          </cell>
          <cell r="I103">
            <v>0</v>
          </cell>
          <cell r="J103">
            <v>0</v>
          </cell>
          <cell r="K103">
            <v>1607.75142385</v>
          </cell>
          <cell r="L103">
            <v>351.64689605000001</v>
          </cell>
          <cell r="M103">
            <v>365.09186168999997</v>
          </cell>
          <cell r="N103">
            <v>373.73550770999998</v>
          </cell>
          <cell r="O103">
            <v>0</v>
          </cell>
        </row>
        <row r="104">
          <cell r="B104" t="str">
            <v>Otros Ingresos</v>
          </cell>
          <cell r="C104">
            <v>47630.993091338445</v>
          </cell>
          <cell r="D104">
            <v>2803.0020782399997</v>
          </cell>
          <cell r="E104">
            <v>4983.3646045400001</v>
          </cell>
          <cell r="F104">
            <v>4172.11971104844</v>
          </cell>
          <cell r="G104">
            <v>3146.4021392499999</v>
          </cell>
          <cell r="H104">
            <v>5259.7739328400003</v>
          </cell>
          <cell r="I104">
            <v>3828.5835869400003</v>
          </cell>
          <cell r="J104">
            <v>4631.9551503399998</v>
          </cell>
          <cell r="K104">
            <v>4796.0924738499998</v>
          </cell>
          <cell r="L104">
            <v>4048.6891408499996</v>
          </cell>
          <cell r="M104">
            <v>3425.1208730599997</v>
          </cell>
          <cell r="N104">
            <v>3362.5460709099998</v>
          </cell>
          <cell r="O104">
            <v>3173.3433294699998</v>
          </cell>
        </row>
        <row r="105">
          <cell r="B105" t="str">
            <v xml:space="preserve">  Reintegro de Crédito Educativo</v>
          </cell>
          <cell r="C105">
            <v>275.65722599999998</v>
          </cell>
          <cell r="D105">
            <v>25.827089000000001</v>
          </cell>
          <cell r="E105">
            <v>45.004092999999997</v>
          </cell>
          <cell r="F105">
            <v>11.171027</v>
          </cell>
          <cell r="G105">
            <v>0</v>
          </cell>
          <cell r="H105">
            <v>8.7544330000000006</v>
          </cell>
          <cell r="I105">
            <v>28.026969999999999</v>
          </cell>
          <cell r="J105">
            <v>46.817014999999998</v>
          </cell>
          <cell r="K105">
            <v>38.175331999999997</v>
          </cell>
          <cell r="L105">
            <v>14.159872999999999</v>
          </cell>
          <cell r="M105">
            <v>0</v>
          </cell>
          <cell r="N105">
            <v>21.845375000000001</v>
          </cell>
          <cell r="O105">
            <v>35.876018999999999</v>
          </cell>
        </row>
        <row r="106">
          <cell r="B106" t="str">
            <v xml:space="preserve">  Reintegros Cartera Hipotecaria</v>
          </cell>
          <cell r="C106">
            <v>14964.33174114844</v>
          </cell>
          <cell r="D106">
            <v>455.27572378999997</v>
          </cell>
          <cell r="E106">
            <v>1071.357994</v>
          </cell>
          <cell r="F106">
            <v>1.3701807484399999</v>
          </cell>
          <cell r="G106">
            <v>922.38279456999999</v>
          </cell>
          <cell r="H106">
            <v>1465.5957133100001</v>
          </cell>
          <cell r="I106">
            <v>1341.43443351</v>
          </cell>
          <cell r="J106">
            <v>1905.1216660499999</v>
          </cell>
          <cell r="K106">
            <v>1945.4959644600001</v>
          </cell>
          <cell r="L106">
            <v>1847.3820152799999</v>
          </cell>
          <cell r="M106">
            <v>1275.6902132800001</v>
          </cell>
          <cell r="N106">
            <v>1547.5412451499999</v>
          </cell>
          <cell r="O106">
            <v>1185.6837969999999</v>
          </cell>
        </row>
        <row r="107">
          <cell r="B107" t="str">
            <v xml:space="preserve">  Reintegros Aportes de Cesantías</v>
          </cell>
          <cell r="C107">
            <v>27979.864708040004</v>
          </cell>
          <cell r="D107">
            <v>2064.57374703</v>
          </cell>
          <cell r="E107">
            <v>2736.5389906599999</v>
          </cell>
          <cell r="F107">
            <v>3778.1955561599998</v>
          </cell>
          <cell r="G107">
            <v>2058.07057386</v>
          </cell>
          <cell r="H107">
            <v>3102.8960940900001</v>
          </cell>
          <cell r="I107">
            <v>2182.0255629500002</v>
          </cell>
          <cell r="J107">
            <v>2266.0943056000001</v>
          </cell>
          <cell r="K107">
            <v>2536.8629026799999</v>
          </cell>
          <cell r="L107">
            <v>2025.0179034099999</v>
          </cell>
          <cell r="M107">
            <v>1929.1027873099999</v>
          </cell>
          <cell r="N107">
            <v>1640.37580486</v>
          </cell>
          <cell r="O107">
            <v>1660.1104794299999</v>
          </cell>
        </row>
        <row r="108">
          <cell r="B108" t="str">
            <v xml:space="preserve">  Otros Ingresos - código 19 </v>
          </cell>
          <cell r="C108">
            <v>4411.1394161500002</v>
          </cell>
          <cell r="D108">
            <v>257.32551841999998</v>
          </cell>
          <cell r="E108">
            <v>1130.46352688</v>
          </cell>
          <cell r="F108">
            <v>381.38294714</v>
          </cell>
          <cell r="G108">
            <v>165.94877081999999</v>
          </cell>
          <cell r="H108">
            <v>682.52769244000001</v>
          </cell>
          <cell r="I108">
            <v>277.09662048000001</v>
          </cell>
          <cell r="J108">
            <v>413.92216368999999</v>
          </cell>
          <cell r="K108">
            <v>275.55827470999998</v>
          </cell>
          <cell r="L108">
            <v>162.12934916</v>
          </cell>
          <cell r="M108">
            <v>220.32787246999999</v>
          </cell>
          <cell r="N108">
            <v>152.78364590000001</v>
          </cell>
          <cell r="O108">
            <v>291.67303404</v>
          </cell>
        </row>
        <row r="110">
          <cell r="B110" t="str">
            <v xml:space="preserve">C.   EGRESOS </v>
          </cell>
          <cell r="C110">
            <v>2240109.84223289</v>
          </cell>
          <cell r="D110">
            <v>124490.46051276001</v>
          </cell>
          <cell r="E110">
            <v>234770.01207640997</v>
          </cell>
          <cell r="F110">
            <v>217824.44742302</v>
          </cell>
          <cell r="G110">
            <v>153424.77942078997</v>
          </cell>
          <cell r="H110">
            <v>205393.48235844998</v>
          </cell>
          <cell r="I110">
            <v>180710.96790382001</v>
          </cell>
          <cell r="J110">
            <v>193391.62007069</v>
          </cell>
          <cell r="K110">
            <v>234633.05251514004</v>
          </cell>
          <cell r="L110">
            <v>200353.86337073002</v>
          </cell>
          <cell r="M110">
            <v>152811.96930520999</v>
          </cell>
          <cell r="N110">
            <v>170966.54643943999</v>
          </cell>
          <cell r="O110">
            <v>171338.64083642996</v>
          </cell>
        </row>
        <row r="111">
          <cell r="B111" t="str">
            <v>Gastos Operacionales y no Operacionales</v>
          </cell>
          <cell r="C111">
            <v>140766.38017076999</v>
          </cell>
          <cell r="D111">
            <v>9578.8244421500003</v>
          </cell>
          <cell r="E111">
            <v>9454.14632265</v>
          </cell>
          <cell r="F111">
            <v>11638.149854489999</v>
          </cell>
          <cell r="G111">
            <v>9208.9362715700008</v>
          </cell>
          <cell r="H111">
            <v>12612.972797930001</v>
          </cell>
          <cell r="I111">
            <v>9045.0409551800003</v>
          </cell>
          <cell r="J111">
            <v>12632.636810980001</v>
          </cell>
          <cell r="K111">
            <v>17064.69782225</v>
          </cell>
          <cell r="L111">
            <v>12189.502342649999</v>
          </cell>
          <cell r="M111">
            <v>8542.7870012900003</v>
          </cell>
          <cell r="N111">
            <v>14144.736544309999</v>
          </cell>
          <cell r="O111">
            <v>14653.949005319999</v>
          </cell>
        </row>
        <row r="112">
          <cell r="B112" t="str">
            <v xml:space="preserve">Cesantías </v>
          </cell>
          <cell r="C112">
            <v>845270.9510740001</v>
          </cell>
          <cell r="D112">
            <v>48568.634887</v>
          </cell>
          <cell r="E112">
            <v>133202.55127900001</v>
          </cell>
          <cell r="F112">
            <v>109141.37593000001</v>
          </cell>
          <cell r="G112">
            <v>68625.178133000009</v>
          </cell>
          <cell r="H112">
            <v>79135.383785999991</v>
          </cell>
          <cell r="I112">
            <v>64860.626213000003</v>
          </cell>
          <cell r="J112">
            <v>62841.576019999993</v>
          </cell>
          <cell r="K112">
            <v>74004.007578999997</v>
          </cell>
          <cell r="L112">
            <v>59106.688670000003</v>
          </cell>
          <cell r="M112">
            <v>49364.199984999999</v>
          </cell>
          <cell r="N112">
            <v>50281.859809000001</v>
          </cell>
          <cell r="O112">
            <v>46138.868782999998</v>
          </cell>
        </row>
        <row r="113">
          <cell r="B113" t="str">
            <v xml:space="preserve"> Parciales</v>
          </cell>
          <cell r="C113">
            <v>586574.88827600004</v>
          </cell>
          <cell r="D113">
            <v>34211.524365999998</v>
          </cell>
          <cell r="E113">
            <v>113989.726478</v>
          </cell>
          <cell r="F113">
            <v>80774.603193000003</v>
          </cell>
          <cell r="G113">
            <v>48198.537743000001</v>
          </cell>
          <cell r="H113">
            <v>53886.329362999997</v>
          </cell>
          <cell r="I113">
            <v>44563.112674000004</v>
          </cell>
          <cell r="J113">
            <v>40504.692803999998</v>
          </cell>
          <cell r="K113">
            <v>45586.439689999999</v>
          </cell>
          <cell r="L113">
            <v>35374.212026000001</v>
          </cell>
          <cell r="M113">
            <v>30121.029779</v>
          </cell>
          <cell r="N113">
            <v>30659.817955999999</v>
          </cell>
          <cell r="O113">
            <v>28704.862204000001</v>
          </cell>
        </row>
        <row r="114">
          <cell r="B114" t="str">
            <v xml:space="preserve"> Definitivas</v>
          </cell>
          <cell r="C114">
            <v>258696.06279800003</v>
          </cell>
          <cell r="D114">
            <v>14357.110521000001</v>
          </cell>
          <cell r="E114">
            <v>19212.824800999999</v>
          </cell>
          <cell r="F114">
            <v>28366.772736999999</v>
          </cell>
          <cell r="G114">
            <v>20426.64039</v>
          </cell>
          <cell r="H114">
            <v>25249.054423000001</v>
          </cell>
          <cell r="I114">
            <v>20297.513539</v>
          </cell>
          <cell r="J114">
            <v>22336.883215999998</v>
          </cell>
          <cell r="K114">
            <v>28417.567889000002</v>
          </cell>
          <cell r="L114">
            <v>23732.476643999998</v>
          </cell>
          <cell r="M114">
            <v>19243.170205999999</v>
          </cell>
          <cell r="N114">
            <v>19622.041852999999</v>
          </cell>
          <cell r="O114">
            <v>17434.006579000001</v>
          </cell>
        </row>
        <row r="115">
          <cell r="B115" t="str">
            <v>Ahorro Voluntario</v>
          </cell>
          <cell r="C115">
            <v>265494.39438890002</v>
          </cell>
          <cell r="D115">
            <v>19752.284830000001</v>
          </cell>
          <cell r="E115">
            <v>20116.949371999999</v>
          </cell>
          <cell r="F115">
            <v>22699.198262900001</v>
          </cell>
          <cell r="G115">
            <v>17125.411464000001</v>
          </cell>
          <cell r="H115">
            <v>25051.758797999999</v>
          </cell>
          <cell r="I115">
            <v>20923.401505999998</v>
          </cell>
          <cell r="J115">
            <v>20741.292987000001</v>
          </cell>
          <cell r="K115">
            <v>27873.395323000001</v>
          </cell>
          <cell r="L115">
            <v>25521.809975</v>
          </cell>
          <cell r="M115">
            <v>22771.118544000001</v>
          </cell>
          <cell r="N115">
            <v>24252.848107999998</v>
          </cell>
          <cell r="O115">
            <v>18664.925219000001</v>
          </cell>
        </row>
        <row r="116">
          <cell r="B116" t="str">
            <v xml:space="preserve">Crédito </v>
          </cell>
          <cell r="C116">
            <v>867566.6986983302</v>
          </cell>
          <cell r="D116">
            <v>36777.310557540004</v>
          </cell>
          <cell r="E116">
            <v>64586.57483826</v>
          </cell>
          <cell r="F116">
            <v>68411.794846930003</v>
          </cell>
          <cell r="G116">
            <v>49248.271988049994</v>
          </cell>
          <cell r="H116">
            <v>74906.084644149989</v>
          </cell>
          <cell r="I116">
            <v>77580.123072600007</v>
          </cell>
          <cell r="J116">
            <v>87724.495596909997</v>
          </cell>
          <cell r="K116">
            <v>107511.88886535</v>
          </cell>
          <cell r="L116">
            <v>87055.468812190011</v>
          </cell>
          <cell r="M116">
            <v>64734.8262502</v>
          </cell>
          <cell r="N116">
            <v>73352.067275149995</v>
          </cell>
          <cell r="O116">
            <v>75677.791950999992</v>
          </cell>
        </row>
        <row r="117">
          <cell r="B117" t="str">
            <v xml:space="preserve">  Hipotecario</v>
          </cell>
          <cell r="C117">
            <v>860411.18506962014</v>
          </cell>
          <cell r="D117">
            <v>36257.127245000003</v>
          </cell>
          <cell r="E117">
            <v>64145.078850450001</v>
          </cell>
          <cell r="F117">
            <v>68240.576050620002</v>
          </cell>
          <cell r="G117">
            <v>49130.546995659999</v>
          </cell>
          <cell r="H117">
            <v>74600.65875378999</v>
          </cell>
          <cell r="I117">
            <v>76598.067959649998</v>
          </cell>
          <cell r="J117">
            <v>86646.421622180002</v>
          </cell>
          <cell r="K117">
            <v>107054.46555115</v>
          </cell>
          <cell r="L117">
            <v>86746.163051170006</v>
          </cell>
          <cell r="M117">
            <v>64422.413079949998</v>
          </cell>
          <cell r="N117">
            <v>72797.019948000001</v>
          </cell>
          <cell r="O117">
            <v>73772.645961999995</v>
          </cell>
        </row>
        <row r="118">
          <cell r="B118" t="str">
            <v xml:space="preserve">  Educativo</v>
          </cell>
          <cell r="C118">
            <v>5181.5663079999995</v>
          </cell>
          <cell r="D118">
            <v>467.31844000000001</v>
          </cell>
          <cell r="E118">
            <v>338.19668899999999</v>
          </cell>
          <cell r="F118">
            <v>124.363741</v>
          </cell>
          <cell r="G118">
            <v>57.768090000000001</v>
          </cell>
          <cell r="H118">
            <v>101.569861</v>
          </cell>
          <cell r="I118">
            <v>916.96619899999996</v>
          </cell>
          <cell r="J118">
            <v>940.99133099999995</v>
          </cell>
          <cell r="K118">
            <v>296.17957899999999</v>
          </cell>
          <cell r="L118">
            <v>90.471913000000001</v>
          </cell>
          <cell r="M118">
            <v>40.480040000000002</v>
          </cell>
          <cell r="N118">
            <v>363.71241099999997</v>
          </cell>
          <cell r="O118">
            <v>1443.548014</v>
          </cell>
        </row>
        <row r="119">
          <cell r="B119" t="str">
            <v xml:space="preserve">  Legalización de Créditos</v>
          </cell>
          <cell r="C119">
            <v>1973.94732071</v>
          </cell>
          <cell r="D119">
            <v>52.86487254</v>
          </cell>
          <cell r="E119">
            <v>103.29929881</v>
          </cell>
          <cell r="F119">
            <v>46.855055309999997</v>
          </cell>
          <cell r="G119">
            <v>59.956902390000003</v>
          </cell>
          <cell r="H119">
            <v>203.85602936000001</v>
          </cell>
          <cell r="I119">
            <v>65.088913950000006</v>
          </cell>
          <cell r="J119">
            <v>137.08264373</v>
          </cell>
          <cell r="K119">
            <v>161.2437352</v>
          </cell>
          <cell r="L119">
            <v>218.83384802</v>
          </cell>
          <cell r="M119">
            <v>271.93313024999998</v>
          </cell>
          <cell r="N119">
            <v>191.33491615</v>
          </cell>
          <cell r="O119">
            <v>461.59797500000002</v>
          </cell>
        </row>
        <row r="120">
          <cell r="B120" t="str">
            <v>Construcciones y Mejoras</v>
          </cell>
          <cell r="C120">
            <v>692.87177849</v>
          </cell>
          <cell r="D120">
            <v>13.54763608</v>
          </cell>
          <cell r="E120">
            <v>34.621681899999999</v>
          </cell>
          <cell r="F120">
            <v>12.34582105</v>
          </cell>
          <cell r="G120">
            <v>2.1018935999999999</v>
          </cell>
          <cell r="H120">
            <v>0</v>
          </cell>
          <cell r="I120">
            <v>195.16168504000001</v>
          </cell>
          <cell r="J120">
            <v>26.80800704</v>
          </cell>
          <cell r="K120">
            <v>152.00011938</v>
          </cell>
          <cell r="L120">
            <v>53.282143140000002</v>
          </cell>
          <cell r="M120">
            <v>0.31354296999999998</v>
          </cell>
          <cell r="N120">
            <v>0</v>
          </cell>
          <cell r="O120">
            <v>202.68924828999999</v>
          </cell>
        </row>
        <row r="121">
          <cell r="B121" t="str">
            <v xml:space="preserve">  Construcción edificio sede</v>
          </cell>
          <cell r="C121">
            <v>0</v>
          </cell>
          <cell r="D121">
            <v>0</v>
          </cell>
          <cell r="E121">
            <v>0</v>
          </cell>
          <cell r="F121">
            <v>0</v>
          </cell>
          <cell r="G121">
            <v>0</v>
          </cell>
          <cell r="H121">
            <v>0</v>
          </cell>
          <cell r="I121">
            <v>0</v>
          </cell>
          <cell r="J121">
            <v>0</v>
          </cell>
          <cell r="K121">
            <v>0</v>
          </cell>
          <cell r="L121">
            <v>0</v>
          </cell>
          <cell r="M121">
            <v>0</v>
          </cell>
          <cell r="N121">
            <v>0</v>
          </cell>
          <cell r="O121">
            <v>0</v>
          </cell>
        </row>
        <row r="122">
          <cell r="B122" t="str">
            <v xml:space="preserve">  Adecuaciones y mejoras</v>
          </cell>
          <cell r="C122">
            <v>692.87177849</v>
          </cell>
          <cell r="D122">
            <v>13.54763608</v>
          </cell>
          <cell r="E122">
            <v>34.621681899999999</v>
          </cell>
          <cell r="F122">
            <v>12.34582105</v>
          </cell>
          <cell r="G122">
            <v>2.1018935999999999</v>
          </cell>
          <cell r="H122">
            <v>0</v>
          </cell>
          <cell r="I122">
            <v>195.16168504000001</v>
          </cell>
          <cell r="J122">
            <v>26.80800704</v>
          </cell>
          <cell r="K122">
            <v>152.00011938</v>
          </cell>
          <cell r="L122">
            <v>53.282143140000002</v>
          </cell>
          <cell r="M122">
            <v>0.31354296999999998</v>
          </cell>
          <cell r="N122">
            <v>0</v>
          </cell>
          <cell r="O122">
            <v>202.68924828999999</v>
          </cell>
        </row>
        <row r="123">
          <cell r="B123" t="str">
            <v>Proyectos de Tecnología</v>
          </cell>
          <cell r="C123">
            <v>59016.04813575001</v>
          </cell>
          <cell r="D123">
            <v>5764.0330598399996</v>
          </cell>
          <cell r="E123">
            <v>3409.2176874400006</v>
          </cell>
          <cell r="F123">
            <v>1677.9768971199999</v>
          </cell>
          <cell r="G123">
            <v>2110.09890941</v>
          </cell>
          <cell r="H123">
            <v>9189.0046026500004</v>
          </cell>
          <cell r="I123">
            <v>3069.6827379500005</v>
          </cell>
          <cell r="J123">
            <v>4080.69172024</v>
          </cell>
          <cell r="K123">
            <v>2676.5361705500027</v>
          </cell>
          <cell r="L123">
            <v>11397.221162899999</v>
          </cell>
          <cell r="M123">
            <v>2333.4192101600001</v>
          </cell>
          <cell r="N123">
            <v>3429.5064425700029</v>
          </cell>
          <cell r="O123">
            <v>9878.6595349199997</v>
          </cell>
        </row>
        <row r="124">
          <cell r="B124" t="str">
            <v xml:space="preserve">  Inversiones tecnológicas</v>
          </cell>
          <cell r="C124">
            <v>16120.612859606281</v>
          </cell>
          <cell r="D124">
            <v>2095.5748893443315</v>
          </cell>
          <cell r="E124">
            <v>1050.1977720350051</v>
          </cell>
          <cell r="F124">
            <v>423.18945359794503</v>
          </cell>
          <cell r="G124">
            <v>449.13855074550753</v>
          </cell>
          <cell r="H124">
            <v>1752.935543604031</v>
          </cell>
          <cell r="I124">
            <v>76.850449015451289</v>
          </cell>
          <cell r="J124">
            <v>541.2392174214599</v>
          </cell>
          <cell r="K124">
            <v>15.8112705561523</v>
          </cell>
          <cell r="L124">
            <v>7908.0409523898497</v>
          </cell>
          <cell r="M124">
            <v>233.36017990383499</v>
          </cell>
          <cell r="N124">
            <v>341.96451749791419</v>
          </cell>
          <cell r="O124">
            <v>1232.3100634947984</v>
          </cell>
        </row>
        <row r="125">
          <cell r="B125" t="str">
            <v xml:space="preserve">  Soporte y operación</v>
          </cell>
          <cell r="C125">
            <v>42895.435276143726</v>
          </cell>
          <cell r="D125">
            <v>3668.4581704956686</v>
          </cell>
          <cell r="E125">
            <v>2359.0199154049956</v>
          </cell>
          <cell r="F125">
            <v>1254.7874435220549</v>
          </cell>
          <cell r="G125">
            <v>1660.9603586644926</v>
          </cell>
          <cell r="H125">
            <v>7436.0690590459699</v>
          </cell>
          <cell r="I125">
            <v>2992.8322889345491</v>
          </cell>
          <cell r="J125">
            <v>3539.4525028185399</v>
          </cell>
          <cell r="K125">
            <v>2660.7248999938502</v>
          </cell>
          <cell r="L125">
            <v>3489.1802105101501</v>
          </cell>
          <cell r="M125">
            <v>2100.059030256165</v>
          </cell>
          <cell r="N125">
            <v>3087.5419250720888</v>
          </cell>
          <cell r="O125">
            <v>8646.349471425201</v>
          </cell>
        </row>
        <row r="126">
          <cell r="B126" t="str">
            <v>Seguros a deudores</v>
          </cell>
          <cell r="C126">
            <v>41620.389955999999</v>
          </cell>
          <cell r="D126">
            <v>2838.2896089999999</v>
          </cell>
          <cell r="E126">
            <v>2820.8272790000001</v>
          </cell>
          <cell r="F126">
            <v>2926.8744069999998</v>
          </cell>
          <cell r="G126">
            <v>5771.2106649999996</v>
          </cell>
          <cell r="H126">
            <v>3096.3845309999997</v>
          </cell>
          <cell r="I126">
            <v>3087.717459</v>
          </cell>
          <cell r="J126">
            <v>3292.9704940000001</v>
          </cell>
          <cell r="K126">
            <v>3297.5734080000002</v>
          </cell>
          <cell r="L126">
            <v>3433.0172299999999</v>
          </cell>
          <cell r="M126">
            <v>3517.0517709999999</v>
          </cell>
          <cell r="N126">
            <v>3701.2347540000001</v>
          </cell>
          <cell r="O126">
            <v>3837.2383490000002</v>
          </cell>
        </row>
        <row r="127">
          <cell r="B127" t="str">
            <v>Otros Gastos</v>
          </cell>
          <cell r="C127">
            <v>19682.108030650001</v>
          </cell>
          <cell r="D127">
            <v>1197.5354911499999</v>
          </cell>
          <cell r="E127">
            <v>1145.12361616</v>
          </cell>
          <cell r="F127">
            <v>1316.7314035300001</v>
          </cell>
          <cell r="G127">
            <v>1333.57009616</v>
          </cell>
          <cell r="H127">
            <v>1401.8931987199999</v>
          </cell>
          <cell r="I127">
            <v>1949.21427505</v>
          </cell>
          <cell r="J127">
            <v>2051.1484345200001</v>
          </cell>
          <cell r="K127">
            <v>2052.9532276099999</v>
          </cell>
          <cell r="L127">
            <v>1596.8730348500001</v>
          </cell>
          <cell r="M127">
            <v>1548.2530005900001</v>
          </cell>
          <cell r="N127">
            <v>1804.29350641</v>
          </cell>
          <cell r="O127">
            <v>2284.5187458999999</v>
          </cell>
        </row>
        <row r="128">
          <cell r="B128" t="str">
            <v xml:space="preserve">  Reintegro de Créditos Hipotecario </v>
          </cell>
          <cell r="C128">
            <v>15650.954996850001</v>
          </cell>
          <cell r="D128">
            <v>436.32506974</v>
          </cell>
          <cell r="E128">
            <v>681.70178499999997</v>
          </cell>
          <cell r="F128">
            <v>1001.6223513900001</v>
          </cell>
          <cell r="G128">
            <v>784.98137491</v>
          </cell>
          <cell r="H128">
            <v>1299.2710393</v>
          </cell>
          <cell r="I128">
            <v>1473.5225389299999</v>
          </cell>
          <cell r="J128">
            <v>1856.4102802900002</v>
          </cell>
          <cell r="K128">
            <v>1857.25288901</v>
          </cell>
          <cell r="L128">
            <v>1526.21953912</v>
          </cell>
          <cell r="M128">
            <v>1489.3990017800002</v>
          </cell>
          <cell r="N128">
            <v>1496.00308023</v>
          </cell>
          <cell r="O128">
            <v>1748.2460471500001</v>
          </cell>
        </row>
        <row r="129">
          <cell r="B129" t="str">
            <v xml:space="preserve">  Reintegro de Crédito Educativo</v>
          </cell>
          <cell r="C129">
            <v>0</v>
          </cell>
          <cell r="D129">
            <v>0</v>
          </cell>
          <cell r="E129">
            <v>0</v>
          </cell>
          <cell r="F129">
            <v>0</v>
          </cell>
          <cell r="G129">
            <v>0</v>
          </cell>
          <cell r="H129">
            <v>0</v>
          </cell>
          <cell r="I129">
            <v>0</v>
          </cell>
          <cell r="J129">
            <v>0</v>
          </cell>
          <cell r="K129">
            <v>0</v>
          </cell>
          <cell r="L129">
            <v>0</v>
          </cell>
          <cell r="M129">
            <v>0</v>
          </cell>
          <cell r="N129">
            <v>0</v>
          </cell>
          <cell r="O129">
            <v>0</v>
          </cell>
        </row>
        <row r="130">
          <cell r="B130" t="str">
            <v xml:space="preserve">  Otros gastos - código 60 </v>
          </cell>
          <cell r="C130">
            <v>4031.1530338000002</v>
          </cell>
          <cell r="D130">
            <v>761.21042140999998</v>
          </cell>
          <cell r="E130">
            <v>463.42183115999995</v>
          </cell>
          <cell r="F130">
            <v>315.10905213999996</v>
          </cell>
          <cell r="G130">
            <v>548.58872124999994</v>
          </cell>
          <cell r="H130">
            <v>102.62215942</v>
          </cell>
          <cell r="I130">
            <v>475.69173612000003</v>
          </cell>
          <cell r="J130">
            <v>194.73815422999999</v>
          </cell>
          <cell r="K130">
            <v>195.70033860000001</v>
          </cell>
          <cell r="L130">
            <v>70.653495730000003</v>
          </cell>
          <cell r="M130">
            <v>58.85399881</v>
          </cell>
          <cell r="N130">
            <v>308.29042618</v>
          </cell>
          <cell r="O130">
            <v>536.27269875000002</v>
          </cell>
        </row>
        <row r="131">
          <cell r="B131" t="str">
            <v>F.   SALDO DISPONIBLE FINAL  ( A+B-C )</v>
          </cell>
          <cell r="C131">
            <v>1594573.7090146383</v>
          </cell>
          <cell r="D131">
            <v>1685210.0614506598</v>
          </cell>
          <cell r="E131">
            <v>2028744.6639057598</v>
          </cell>
          <cell r="F131">
            <v>1941189.3358768881</v>
          </cell>
          <cell r="G131">
            <v>1912211.570362068</v>
          </cell>
          <cell r="H131">
            <v>1907484.9024571981</v>
          </cell>
          <cell r="I131">
            <v>1865068.2186492183</v>
          </cell>
          <cell r="J131">
            <v>1809590.4460256586</v>
          </cell>
          <cell r="K131">
            <v>1718004.7916560285</v>
          </cell>
          <cell r="L131">
            <v>1660567.6623418487</v>
          </cell>
          <cell r="M131">
            <v>1636084.7462922086</v>
          </cell>
          <cell r="N131">
            <v>1598358.2024895989</v>
          </cell>
          <cell r="O131">
            <v>1594573.7090146388</v>
          </cell>
        </row>
      </sheetData>
      <sheetData sheetId="11">
        <row r="1">
          <cell r="D1">
            <v>40179</v>
          </cell>
          <cell r="E1">
            <v>40210</v>
          </cell>
          <cell r="F1">
            <v>40238</v>
          </cell>
          <cell r="G1">
            <v>40269</v>
          </cell>
          <cell r="H1">
            <v>40299</v>
          </cell>
          <cell r="I1">
            <v>40330</v>
          </cell>
          <cell r="J1">
            <v>40360</v>
          </cell>
          <cell r="K1">
            <v>40391</v>
          </cell>
          <cell r="L1">
            <v>40422</v>
          </cell>
          <cell r="M1">
            <v>40452</v>
          </cell>
          <cell r="N1">
            <v>40483</v>
          </cell>
          <cell r="O1">
            <v>40513</v>
          </cell>
        </row>
        <row r="2">
          <cell r="B2" t="str">
            <v>FONDO NACIONAL DE AHORRO - FLUJO DE CAJA REAL 2010</v>
          </cell>
        </row>
        <row r="3">
          <cell r="B3" t="str">
            <v>(Millones de Pesos)</v>
          </cell>
        </row>
        <row r="4">
          <cell r="B4" t="str">
            <v xml:space="preserve">D E T A L L E </v>
          </cell>
          <cell r="C4" t="str">
            <v>TOTAL</v>
          </cell>
          <cell r="D4" t="str">
            <v xml:space="preserve">FLUJO  DE CAJA MENSUALIZADO </v>
          </cell>
        </row>
        <row r="5">
          <cell r="C5" t="str">
            <v>AÑO</v>
          </cell>
          <cell r="D5" t="str">
            <v>ENERO</v>
          </cell>
          <cell r="E5" t="str">
            <v>FEBRERO</v>
          </cell>
          <cell r="F5" t="str">
            <v>MARZO</v>
          </cell>
          <cell r="G5" t="str">
            <v>ABRIL</v>
          </cell>
          <cell r="H5" t="str">
            <v>MAYO</v>
          </cell>
          <cell r="I5" t="str">
            <v>JUNIO</v>
          </cell>
          <cell r="J5" t="str">
            <v>JULIO</v>
          </cell>
          <cell r="K5" t="str">
            <v>AGOSTO</v>
          </cell>
          <cell r="L5" t="str">
            <v>SEPTIEM</v>
          </cell>
          <cell r="M5" t="str">
            <v>OCTUBRE</v>
          </cell>
          <cell r="N5" t="str">
            <v>NOVIEM</v>
          </cell>
          <cell r="O5" t="str">
            <v>DICIEMBRE</v>
          </cell>
        </row>
        <row r="6">
          <cell r="B6" t="str">
            <v>A.   SALDO DISPONIBLE INICIAL</v>
          </cell>
          <cell r="C6">
            <v>1577988.59752829</v>
          </cell>
          <cell r="D6">
            <v>1577988.59752829</v>
          </cell>
          <cell r="E6">
            <v>1603460.5992911998</v>
          </cell>
          <cell r="F6">
            <v>1926858.619502085</v>
          </cell>
          <cell r="G6">
            <v>1893119.2592923352</v>
          </cell>
          <cell r="H6">
            <v>1850351.5502112051</v>
          </cell>
          <cell r="I6">
            <v>1798387.2906221452</v>
          </cell>
          <cell r="J6">
            <v>1749126.4085493153</v>
          </cell>
          <cell r="K6">
            <v>1715064.0275270154</v>
          </cell>
          <cell r="L6">
            <v>1664159.4555338253</v>
          </cell>
          <cell r="M6">
            <v>1658656.9989581453</v>
          </cell>
          <cell r="N6">
            <v>1635501.7053812463</v>
          </cell>
          <cell r="O6">
            <v>1597921.7695496962</v>
          </cell>
        </row>
        <row r="8">
          <cell r="B8" t="str">
            <v xml:space="preserve">B.   INGRESOS VIGENCIA </v>
          </cell>
          <cell r="C8">
            <v>1918546.3596628299</v>
          </cell>
          <cell r="D8">
            <v>133752.32481691998</v>
          </cell>
          <cell r="E8">
            <v>516938.76216308004</v>
          </cell>
          <cell r="F8">
            <v>140479.61369</v>
          </cell>
          <cell r="G8">
            <v>122950.16082010999</v>
          </cell>
          <cell r="H8">
            <v>120964.873045</v>
          </cell>
          <cell r="I8">
            <v>113369.28896227002</v>
          </cell>
          <cell r="J8">
            <v>119683.41460502001</v>
          </cell>
          <cell r="K8">
            <v>112490.95298592</v>
          </cell>
          <cell r="L8">
            <v>153215.55835554999</v>
          </cell>
          <cell r="M8">
            <v>113414.71080395998</v>
          </cell>
          <cell r="N8">
            <v>120797.76473270002</v>
          </cell>
          <cell r="O8">
            <v>150488.93468229999</v>
          </cell>
        </row>
        <row r="9">
          <cell r="B9" t="str">
            <v>Cartera Hipotecaria</v>
          </cell>
          <cell r="C9">
            <v>571027.58352556988</v>
          </cell>
          <cell r="D9">
            <v>50416.616227120001</v>
          </cell>
          <cell r="E9">
            <v>103088.48290824</v>
          </cell>
          <cell r="F9">
            <v>53981.022954019994</v>
          </cell>
          <cell r="G9">
            <v>36125.402290999999</v>
          </cell>
          <cell r="H9">
            <v>39211.318952499998</v>
          </cell>
          <cell r="I9">
            <v>41997.24366919</v>
          </cell>
          <cell r="J9">
            <v>40872.706324119994</v>
          </cell>
          <cell r="K9">
            <v>39722.779510089997</v>
          </cell>
          <cell r="L9">
            <v>38830.242239269995</v>
          </cell>
          <cell r="M9">
            <v>39554.152547999998</v>
          </cell>
          <cell r="N9">
            <v>41553.326940999999</v>
          </cell>
          <cell r="O9">
            <v>45674.28896102</v>
          </cell>
        </row>
        <row r="10">
          <cell r="B10" t="str">
            <v xml:space="preserve">  Recaudo Tesorería</v>
          </cell>
          <cell r="C10">
            <v>436024.37320856994</v>
          </cell>
          <cell r="D10">
            <v>31983.365260120001</v>
          </cell>
          <cell r="E10">
            <v>28923.202421239999</v>
          </cell>
          <cell r="F10">
            <v>36092.195351019996</v>
          </cell>
          <cell r="G10">
            <v>28958.905235999999</v>
          </cell>
          <cell r="H10">
            <v>34112.3333785</v>
          </cell>
          <cell r="I10">
            <v>38696.266012189997</v>
          </cell>
          <cell r="J10">
            <v>39105.534287119997</v>
          </cell>
          <cell r="K10">
            <v>38026.14512809</v>
          </cell>
          <cell r="L10">
            <v>36756.413436269999</v>
          </cell>
          <cell r="M10">
            <v>38482.358218000001</v>
          </cell>
          <cell r="N10">
            <v>40365.553413000001</v>
          </cell>
          <cell r="O10">
            <v>44522.101067019998</v>
          </cell>
        </row>
        <row r="11">
          <cell r="B11" t="str">
            <v xml:space="preserve">  Abono de Cesantías</v>
          </cell>
          <cell r="C11">
            <v>135003.21031699999</v>
          </cell>
          <cell r="D11">
            <v>18433.250967</v>
          </cell>
          <cell r="E11">
            <v>74165.280486999996</v>
          </cell>
          <cell r="F11">
            <v>17888.827603000002</v>
          </cell>
          <cell r="G11">
            <v>7166.4970549999998</v>
          </cell>
          <cell r="H11">
            <v>5098.9855740000003</v>
          </cell>
          <cell r="I11">
            <v>3300.9776569999999</v>
          </cell>
          <cell r="J11">
            <v>1767.172037</v>
          </cell>
          <cell r="K11">
            <v>1696.634382</v>
          </cell>
          <cell r="L11">
            <v>2073.8288029999999</v>
          </cell>
          <cell r="M11">
            <v>1071.7943299999999</v>
          </cell>
          <cell r="N11">
            <v>1187.7735279999999</v>
          </cell>
          <cell r="O11">
            <v>1152.1878939999999</v>
          </cell>
        </row>
        <row r="12">
          <cell r="B12" t="str">
            <v>Cartera Educativa</v>
          </cell>
          <cell r="C12">
            <v>3089.6804768699999</v>
          </cell>
          <cell r="D12">
            <v>226.500744</v>
          </cell>
          <cell r="E12">
            <v>221.29853800000001</v>
          </cell>
          <cell r="F12">
            <v>313.66460499999999</v>
          </cell>
          <cell r="G12">
            <v>232.375776</v>
          </cell>
          <cell r="H12">
            <v>225.79051200000001</v>
          </cell>
          <cell r="I12">
            <v>285.34501</v>
          </cell>
          <cell r="J12">
            <v>186.310869</v>
          </cell>
          <cell r="K12">
            <v>249.20094399999999</v>
          </cell>
          <cell r="L12">
            <v>267.86680787</v>
          </cell>
          <cell r="M12">
            <v>224.774731</v>
          </cell>
          <cell r="N12">
            <v>314.49477899999999</v>
          </cell>
          <cell r="O12">
            <v>342.05716100000001</v>
          </cell>
        </row>
        <row r="13">
          <cell r="B13" t="str">
            <v>Aportes de Afiliados</v>
          </cell>
          <cell r="C13">
            <v>890088.98734992999</v>
          </cell>
          <cell r="D13">
            <v>45564.386921739999</v>
          </cell>
          <cell r="E13">
            <v>364344.87555746001</v>
          </cell>
          <cell r="F13">
            <v>55287.523494480003</v>
          </cell>
          <cell r="G13">
            <v>43203.474271999999</v>
          </cell>
          <cell r="H13">
            <v>43982.36877185</v>
          </cell>
          <cell r="I13">
            <v>41806.790894110003</v>
          </cell>
          <cell r="J13">
            <v>47691.913125550003</v>
          </cell>
          <cell r="K13">
            <v>44647.205825620003</v>
          </cell>
          <cell r="L13">
            <v>45241.454756979998</v>
          </cell>
          <cell r="M13">
            <v>42875.338284589998</v>
          </cell>
          <cell r="N13">
            <v>38916.335980000003</v>
          </cell>
          <cell r="O13">
            <v>76527.319465549997</v>
          </cell>
        </row>
        <row r="14">
          <cell r="B14" t="str">
            <v>Ahorro Voluntario</v>
          </cell>
          <cell r="C14">
            <v>277674.26136453997</v>
          </cell>
          <cell r="D14">
            <v>21426.3579909</v>
          </cell>
          <cell r="E14">
            <v>21272.760974270001</v>
          </cell>
          <cell r="F14">
            <v>25346.71816425</v>
          </cell>
          <cell r="G14">
            <v>22135.919716</v>
          </cell>
          <cell r="H14">
            <v>23631.709890999999</v>
          </cell>
          <cell r="I14">
            <v>23133.693147999998</v>
          </cell>
          <cell r="J14">
            <v>23190.427170250001</v>
          </cell>
          <cell r="K14">
            <v>23759.674022160001</v>
          </cell>
          <cell r="L14">
            <v>23801.296565000001</v>
          </cell>
          <cell r="M14">
            <v>22588.009075710001</v>
          </cell>
          <cell r="N14">
            <v>23872.000787000001</v>
          </cell>
          <cell r="O14">
            <v>23515.693859999999</v>
          </cell>
        </row>
        <row r="15">
          <cell r="B15" t="str">
            <v>Rendimientos Financieros</v>
          </cell>
          <cell r="C15">
            <v>127243.49228587</v>
          </cell>
          <cell r="D15">
            <v>8759.5373369299996</v>
          </cell>
          <cell r="E15">
            <v>25256.00842975</v>
          </cell>
          <cell r="F15">
            <v>2045.8875197299999</v>
          </cell>
          <cell r="G15">
            <v>17027.494509</v>
          </cell>
          <cell r="H15">
            <v>10132.963571</v>
          </cell>
          <cell r="I15">
            <v>2767.8786930000001</v>
          </cell>
          <cell r="J15">
            <v>3014.19647407</v>
          </cell>
          <cell r="K15">
            <v>305.49527690000002</v>
          </cell>
          <cell r="L15">
            <v>40864.042741999998</v>
          </cell>
          <cell r="M15">
            <v>4193.4521014299999</v>
          </cell>
          <cell r="N15">
            <v>12175.560442</v>
          </cell>
          <cell r="O15">
            <v>700.97519006000005</v>
          </cell>
        </row>
        <row r="16">
          <cell r="B16" t="str">
            <v>Comisión Recaudo Seguros a Terceros</v>
          </cell>
          <cell r="C16">
            <v>2956.8912716</v>
          </cell>
          <cell r="D16">
            <v>451.64403800000002</v>
          </cell>
          <cell r="E16">
            <v>275.16585199999997</v>
          </cell>
          <cell r="F16">
            <v>270.03913599999998</v>
          </cell>
          <cell r="G16">
            <v>273.12635799999998</v>
          </cell>
          <cell r="H16">
            <v>0</v>
          </cell>
          <cell r="I16">
            <v>91.419250000000005</v>
          </cell>
          <cell r="J16">
            <v>537.75064399999997</v>
          </cell>
          <cell r="K16">
            <v>81.572819999999993</v>
          </cell>
          <cell r="L16">
            <v>506.34258699999998</v>
          </cell>
          <cell r="M16">
            <v>82.150439779999999</v>
          </cell>
          <cell r="N16">
            <v>83.654495999999995</v>
          </cell>
          <cell r="O16">
            <v>304.02565082000001</v>
          </cell>
        </row>
        <row r="17">
          <cell r="B17" t="str">
            <v>Otros Ingresos</v>
          </cell>
          <cell r="C17">
            <v>46465.46338845</v>
          </cell>
          <cell r="D17">
            <v>6907.28155823</v>
          </cell>
          <cell r="E17">
            <v>2480.1699033600003</v>
          </cell>
          <cell r="F17">
            <v>3234.7578165199998</v>
          </cell>
          <cell r="G17">
            <v>3952.3678981100002</v>
          </cell>
          <cell r="H17">
            <v>3780.7213466500002</v>
          </cell>
          <cell r="I17">
            <v>3286.9182979700004</v>
          </cell>
          <cell r="J17">
            <v>4190.1099980299996</v>
          </cell>
          <cell r="K17">
            <v>3725.0245871500001</v>
          </cell>
          <cell r="L17">
            <v>3704.3126574299999</v>
          </cell>
          <cell r="M17">
            <v>3896.8336234500002</v>
          </cell>
          <cell r="N17">
            <v>3882.3913076999997</v>
          </cell>
          <cell r="O17">
            <v>3424.57439385</v>
          </cell>
        </row>
        <row r="18">
          <cell r="B18" t="str">
            <v xml:space="preserve">  Reintegro de Crédito Educativo</v>
          </cell>
          <cell r="C18">
            <v>262.70274700000004</v>
          </cell>
          <cell r="D18">
            <v>85.460637000000006</v>
          </cell>
          <cell r="E18">
            <v>6.570805</v>
          </cell>
          <cell r="F18">
            <v>9.1312080000000009</v>
          </cell>
          <cell r="G18">
            <v>23.838922</v>
          </cell>
          <cell r="H18">
            <v>1.2</v>
          </cell>
          <cell r="I18">
            <v>16.415444000000001</v>
          </cell>
          <cell r="J18">
            <v>23.352132999999998</v>
          </cell>
          <cell r="K18">
            <v>31.494845999999999</v>
          </cell>
          <cell r="L18">
            <v>6.9240000000000004</v>
          </cell>
          <cell r="M18">
            <v>4.5677589999999997</v>
          </cell>
          <cell r="N18">
            <v>4.11775</v>
          </cell>
          <cell r="O18">
            <v>49.629243000000002</v>
          </cell>
        </row>
        <row r="19">
          <cell r="B19" t="str">
            <v xml:space="preserve">  Reintegros Cartera Hipotecaria</v>
          </cell>
          <cell r="C19">
            <v>13246.539162670002</v>
          </cell>
          <cell r="D19">
            <v>1740.0533165100001</v>
          </cell>
          <cell r="E19">
            <v>356.35816776000001</v>
          </cell>
          <cell r="F19">
            <v>1099.0142112599999</v>
          </cell>
          <cell r="G19">
            <v>680.85801600000002</v>
          </cell>
          <cell r="H19">
            <v>1063.8183120000001</v>
          </cell>
          <cell r="I19">
            <v>775.37307380000004</v>
          </cell>
          <cell r="J19">
            <v>731.95307517000003</v>
          </cell>
          <cell r="K19">
            <v>1030.6367251500001</v>
          </cell>
          <cell r="L19">
            <v>1369.26868027</v>
          </cell>
          <cell r="M19">
            <v>1538.2969880000001</v>
          </cell>
          <cell r="N19">
            <v>1271.0246503799999</v>
          </cell>
          <cell r="O19">
            <v>1589.8839463700001</v>
          </cell>
        </row>
        <row r="20">
          <cell r="B20" t="str">
            <v xml:space="preserve">  Reintegros Aportes de Cesantías</v>
          </cell>
          <cell r="C20">
            <v>26441.153711850002</v>
          </cell>
          <cell r="D20">
            <v>3889.9431199999999</v>
          </cell>
          <cell r="E20">
            <v>1633.892873</v>
          </cell>
          <cell r="F20">
            <v>2026.4407650000001</v>
          </cell>
          <cell r="G20">
            <v>2220.9730306699998</v>
          </cell>
          <cell r="H20">
            <v>2350.3579619100001</v>
          </cell>
          <cell r="I20">
            <v>2325.1734866100001</v>
          </cell>
          <cell r="J20">
            <v>2180.19459241</v>
          </cell>
          <cell r="K20">
            <v>2460.7113377800001</v>
          </cell>
          <cell r="L20">
            <v>1919.38959535</v>
          </cell>
          <cell r="M20">
            <v>1988.3371734699999</v>
          </cell>
          <cell r="N20">
            <v>1912.20021565</v>
          </cell>
          <cell r="O20">
            <v>1533.5395599999999</v>
          </cell>
        </row>
        <row r="21">
          <cell r="B21" t="str">
            <v xml:space="preserve">  Otros Ingresos - código 19 </v>
          </cell>
          <cell r="C21">
            <v>6515.0677669300003</v>
          </cell>
          <cell r="D21">
            <v>1191.8244847200001</v>
          </cell>
          <cell r="E21">
            <v>483.3480576</v>
          </cell>
          <cell r="F21">
            <v>100.17163226</v>
          </cell>
          <cell r="G21">
            <v>1026.6979294400001</v>
          </cell>
          <cell r="H21">
            <v>365.34507273999998</v>
          </cell>
          <cell r="I21">
            <v>169.95629356000001</v>
          </cell>
          <cell r="J21">
            <v>1254.61019745</v>
          </cell>
          <cell r="K21">
            <v>202.18167822000001</v>
          </cell>
          <cell r="L21">
            <v>408.73038180999998</v>
          </cell>
          <cell r="M21">
            <v>365.63170298</v>
          </cell>
          <cell r="N21">
            <v>695.04869167000004</v>
          </cell>
          <cell r="O21">
            <v>251.52164447999999</v>
          </cell>
        </row>
        <row r="22">
          <cell r="B22" t="str">
            <v>C.   EGRESOS VIGENCIA</v>
          </cell>
          <cell r="C22">
            <v>1520353.0252148891</v>
          </cell>
          <cell r="D22">
            <v>64961.471238489998</v>
          </cell>
          <cell r="E22">
            <v>138564.88245675</v>
          </cell>
          <cell r="F22">
            <v>124305.39715936998</v>
          </cell>
          <cell r="G22">
            <v>120754.10088797999</v>
          </cell>
          <cell r="H22">
            <v>125674.25017783999</v>
          </cell>
          <cell r="I22">
            <v>125372.16089589999</v>
          </cell>
          <cell r="J22">
            <v>128586.32711127</v>
          </cell>
          <cell r="K22">
            <v>141216.83646187998</v>
          </cell>
          <cell r="L22">
            <v>140230.88427078002</v>
          </cell>
          <cell r="M22">
            <v>124947.52123211898</v>
          </cell>
          <cell r="N22">
            <v>148209.88845236</v>
          </cell>
          <cell r="O22">
            <v>137529.30487014999</v>
          </cell>
        </row>
        <row r="23">
          <cell r="B23" t="str">
            <v>Gastos Operacionales y no Operacionales</v>
          </cell>
          <cell r="C23">
            <v>116375.78555452</v>
          </cell>
          <cell r="D23">
            <v>791.72944052000003</v>
          </cell>
          <cell r="E23">
            <v>5037.5345928200004</v>
          </cell>
          <cell r="F23">
            <v>10286.382046299999</v>
          </cell>
          <cell r="G23">
            <v>7686.0223062100004</v>
          </cell>
          <cell r="H23">
            <v>11795.78497277</v>
          </cell>
          <cell r="I23">
            <v>12014.96377672</v>
          </cell>
          <cell r="J23">
            <v>10697.837473830001</v>
          </cell>
          <cell r="K23">
            <v>11305.025734360001</v>
          </cell>
          <cell r="L23">
            <v>10602.541112090001</v>
          </cell>
          <cell r="M23">
            <v>6324.85406014</v>
          </cell>
          <cell r="N23">
            <v>11093.109233499999</v>
          </cell>
          <cell r="O23">
            <v>18740.000805259999</v>
          </cell>
        </row>
        <row r="24">
          <cell r="B24" t="str">
            <v xml:space="preserve">Cesantías </v>
          </cell>
          <cell r="C24">
            <v>723852.73373099999</v>
          </cell>
          <cell r="D24">
            <v>45560.085574999997</v>
          </cell>
          <cell r="E24">
            <v>110279.53528299999</v>
          </cell>
          <cell r="F24">
            <v>83398.407240999994</v>
          </cell>
          <cell r="G24">
            <v>74034.122293000008</v>
          </cell>
          <cell r="H24">
            <v>68913.965775999997</v>
          </cell>
          <cell r="I24">
            <v>58255.727406999998</v>
          </cell>
          <cell r="J24">
            <v>52541.249653000006</v>
          </cell>
          <cell r="K24">
            <v>58083.442662999994</v>
          </cell>
          <cell r="L24">
            <v>49269.907556999999</v>
          </cell>
          <cell r="M24">
            <v>39924.171631999998</v>
          </cell>
          <cell r="N24">
            <v>41842.073126000003</v>
          </cell>
          <cell r="O24">
            <v>41750.045525000001</v>
          </cell>
        </row>
        <row r="25">
          <cell r="B25" t="str">
            <v xml:space="preserve"> Parciales</v>
          </cell>
          <cell r="C25">
            <v>504284.93072299997</v>
          </cell>
          <cell r="D25">
            <v>33155.099957999999</v>
          </cell>
          <cell r="E25">
            <v>95896.966306999995</v>
          </cell>
          <cell r="F25">
            <v>62389.660565999999</v>
          </cell>
          <cell r="G25">
            <v>53195.493089000003</v>
          </cell>
          <cell r="H25">
            <v>48312.062320999998</v>
          </cell>
          <cell r="I25">
            <v>39931.960179000002</v>
          </cell>
          <cell r="J25">
            <v>34218.138313000003</v>
          </cell>
          <cell r="K25">
            <v>36279.276943999997</v>
          </cell>
          <cell r="L25">
            <v>30209.107563000001</v>
          </cell>
          <cell r="M25">
            <v>23197.388289999999</v>
          </cell>
          <cell r="N25">
            <v>22843.004214000001</v>
          </cell>
          <cell r="O25">
            <v>24656.772979000001</v>
          </cell>
        </row>
        <row r="26">
          <cell r="B26" t="str">
            <v xml:space="preserve"> Definitivas</v>
          </cell>
          <cell r="C26">
            <v>219567.80300799999</v>
          </cell>
          <cell r="D26">
            <v>12404.985617</v>
          </cell>
          <cell r="E26">
            <v>14382.568976</v>
          </cell>
          <cell r="F26">
            <v>21008.746674999999</v>
          </cell>
          <cell r="G26">
            <v>20838.629204000001</v>
          </cell>
          <cell r="H26">
            <v>20601.903455</v>
          </cell>
          <cell r="I26">
            <v>18323.767228000001</v>
          </cell>
          <cell r="J26">
            <v>18323.111339999999</v>
          </cell>
          <cell r="K26">
            <v>21804.165719000001</v>
          </cell>
          <cell r="L26">
            <v>19060.799994000001</v>
          </cell>
          <cell r="M26">
            <v>16726.783341999999</v>
          </cell>
          <cell r="N26">
            <v>18999.068911999999</v>
          </cell>
          <cell r="O26">
            <v>17093.272546</v>
          </cell>
        </row>
        <row r="27">
          <cell r="B27" t="str">
            <v>Ahorro Voluntario</v>
          </cell>
          <cell r="C27">
            <v>194491.86732123996</v>
          </cell>
          <cell r="D27">
            <v>11934.316612000001</v>
          </cell>
          <cell r="E27">
            <v>13493.280188999999</v>
          </cell>
          <cell r="F27">
            <v>13520.143817149999</v>
          </cell>
          <cell r="G27">
            <v>14843.650707500001</v>
          </cell>
          <cell r="H27">
            <v>17329.057083799999</v>
          </cell>
          <cell r="I27">
            <v>15799.56640715</v>
          </cell>
          <cell r="J27">
            <v>18533.669560999999</v>
          </cell>
          <cell r="K27">
            <v>21908.65586237</v>
          </cell>
          <cell r="L27">
            <v>19302.417237000001</v>
          </cell>
          <cell r="M27">
            <v>16140.176318530001</v>
          </cell>
          <cell r="N27">
            <v>16665.685009000001</v>
          </cell>
          <cell r="O27">
            <v>15021.248516739999</v>
          </cell>
        </row>
        <row r="28">
          <cell r="B28" t="str">
            <v xml:space="preserve">Crédito </v>
          </cell>
          <cell r="C28">
            <v>428893.76743541897</v>
          </cell>
          <cell r="D28">
            <v>6484.3804025400004</v>
          </cell>
          <cell r="E28">
            <v>8525.8908721699991</v>
          </cell>
          <cell r="F28">
            <v>16232.992952590001</v>
          </cell>
          <cell r="G28">
            <v>16856.972534529999</v>
          </cell>
          <cell r="H28">
            <v>23104.805206339999</v>
          </cell>
          <cell r="I28">
            <v>37558.354970509994</v>
          </cell>
          <cell r="J28">
            <v>40017.486340829993</v>
          </cell>
          <cell r="K28">
            <v>43971.80266388</v>
          </cell>
          <cell r="L28">
            <v>58038.891031470004</v>
          </cell>
          <cell r="M28">
            <v>57915.683282259</v>
          </cell>
          <cell r="N28">
            <v>65543.285417480001</v>
          </cell>
          <cell r="O28">
            <v>54643.221760820001</v>
          </cell>
        </row>
        <row r="29">
          <cell r="B29" t="str">
            <v xml:space="preserve">  Hipotecario</v>
          </cell>
          <cell r="C29">
            <v>423518.14308175893</v>
          </cell>
          <cell r="D29">
            <v>6220.6806472400003</v>
          </cell>
          <cell r="E29">
            <v>8145.2206735600003</v>
          </cell>
          <cell r="F29">
            <v>15985.886506729999</v>
          </cell>
          <cell r="G29">
            <v>16676.681562630001</v>
          </cell>
          <cell r="H29">
            <v>22822.105754</v>
          </cell>
          <cell r="I29">
            <v>36851.966677559998</v>
          </cell>
          <cell r="J29">
            <v>39100.169485749997</v>
          </cell>
          <cell r="K29">
            <v>43616.550708379997</v>
          </cell>
          <cell r="L29">
            <v>57684.652923000001</v>
          </cell>
          <cell r="M29">
            <v>57817.071519919002</v>
          </cell>
          <cell r="N29">
            <v>65179.319680920002</v>
          </cell>
          <cell r="O29">
            <v>53417.836942069996</v>
          </cell>
        </row>
        <row r="30">
          <cell r="B30" t="str">
            <v xml:space="preserve">  Educativo</v>
          </cell>
          <cell r="C30">
            <v>3658.4845620000006</v>
          </cell>
          <cell r="D30">
            <v>232.557796</v>
          </cell>
          <cell r="E30">
            <v>230.74701899999999</v>
          </cell>
          <cell r="F30">
            <v>112.138273</v>
          </cell>
          <cell r="G30">
            <v>53.349539999999998</v>
          </cell>
          <cell r="H30">
            <v>109.016266</v>
          </cell>
          <cell r="I30">
            <v>622.14420600000005</v>
          </cell>
          <cell r="J30">
            <v>729.62190399999997</v>
          </cell>
          <cell r="K30">
            <v>246.50250299999999</v>
          </cell>
          <cell r="L30">
            <v>103.562161</v>
          </cell>
          <cell r="M30">
            <v>62.320701</v>
          </cell>
          <cell r="N30">
            <v>129.92846</v>
          </cell>
          <cell r="O30">
            <v>1026.5957330000001</v>
          </cell>
        </row>
        <row r="31">
          <cell r="B31" t="str">
            <v xml:space="preserve">  Legalización de Créditos</v>
          </cell>
          <cell r="C31">
            <v>1717.1397916599999</v>
          </cell>
          <cell r="D31">
            <v>31.1419593</v>
          </cell>
          <cell r="E31">
            <v>149.92317961000001</v>
          </cell>
          <cell r="F31">
            <v>134.96817286000001</v>
          </cell>
          <cell r="G31">
            <v>126.9414319</v>
          </cell>
          <cell r="H31">
            <v>173.68318633999999</v>
          </cell>
          <cell r="I31">
            <v>84.244086949999996</v>
          </cell>
          <cell r="J31">
            <v>187.69495108000001</v>
          </cell>
          <cell r="K31">
            <v>108.7494525</v>
          </cell>
          <cell r="L31">
            <v>250.67594747000001</v>
          </cell>
          <cell r="M31">
            <v>36.291061339999999</v>
          </cell>
          <cell r="N31">
            <v>234.03727656000001</v>
          </cell>
          <cell r="O31">
            <v>198.78908575</v>
          </cell>
        </row>
        <row r="32">
          <cell r="B32" t="str">
            <v>Construcciones y Mejoras</v>
          </cell>
          <cell r="C32">
            <v>863.60210910000001</v>
          </cell>
          <cell r="D32">
            <v>0</v>
          </cell>
          <cell r="E32">
            <v>0</v>
          </cell>
          <cell r="F32">
            <v>0</v>
          </cell>
          <cell r="G32">
            <v>0</v>
          </cell>
          <cell r="H32">
            <v>0</v>
          </cell>
          <cell r="I32">
            <v>0</v>
          </cell>
          <cell r="J32">
            <v>0</v>
          </cell>
          <cell r="K32">
            <v>123.12927154</v>
          </cell>
          <cell r="L32">
            <v>523.89145102999998</v>
          </cell>
          <cell r="M32">
            <v>30.452617180000001</v>
          </cell>
          <cell r="N32">
            <v>143.51900626</v>
          </cell>
          <cell r="O32">
            <v>42.609763090000001</v>
          </cell>
        </row>
        <row r="33">
          <cell r="B33" t="str">
            <v xml:space="preserve">  Construcción edificio sede</v>
          </cell>
          <cell r="C33">
            <v>429.02954859988887</v>
          </cell>
          <cell r="D33">
            <v>0</v>
          </cell>
          <cell r="E33">
            <v>0</v>
          </cell>
          <cell r="F33">
            <v>0</v>
          </cell>
          <cell r="G33">
            <v>0</v>
          </cell>
          <cell r="H33">
            <v>0</v>
          </cell>
          <cell r="I33">
            <v>0</v>
          </cell>
          <cell r="J33">
            <v>0</v>
          </cell>
          <cell r="K33">
            <v>28.975546395367999</v>
          </cell>
          <cell r="L33">
            <v>400.05400220452088</v>
          </cell>
          <cell r="M33">
            <v>0</v>
          </cell>
          <cell r="N33">
            <v>0</v>
          </cell>
          <cell r="O33">
            <v>0</v>
          </cell>
        </row>
        <row r="34">
          <cell r="B34" t="str">
            <v xml:space="preserve">  Adecuaciones y mejoras</v>
          </cell>
          <cell r="C34">
            <v>434.57256050011108</v>
          </cell>
          <cell r="D34">
            <v>0</v>
          </cell>
          <cell r="E34">
            <v>0</v>
          </cell>
          <cell r="F34">
            <v>0</v>
          </cell>
          <cell r="G34">
            <v>0</v>
          </cell>
          <cell r="H34">
            <v>0</v>
          </cell>
          <cell r="I34">
            <v>0</v>
          </cell>
          <cell r="J34">
            <v>0</v>
          </cell>
          <cell r="K34">
            <v>94.153725144632006</v>
          </cell>
          <cell r="L34">
            <v>123.8374488254791</v>
          </cell>
          <cell r="M34">
            <v>30.452617180000001</v>
          </cell>
          <cell r="N34">
            <v>143.51900626</v>
          </cell>
          <cell r="O34">
            <v>42.609763090000001</v>
          </cell>
        </row>
        <row r="35">
          <cell r="B35" t="str">
            <v>Proyectos de Tecnología</v>
          </cell>
          <cell r="C35">
            <v>32909.962902689993</v>
          </cell>
          <cell r="D35">
            <v>57.529291800000003</v>
          </cell>
          <cell r="E35">
            <v>934.82919362999996</v>
          </cell>
          <cell r="F35">
            <v>386.98461150000003</v>
          </cell>
          <cell r="G35">
            <v>6804.0764670299995</v>
          </cell>
          <cell r="H35">
            <v>3992.2766720599998</v>
          </cell>
          <cell r="I35">
            <v>1275.37910083</v>
          </cell>
          <cell r="J35">
            <v>3525.2123650200001</v>
          </cell>
          <cell r="K35">
            <v>2633.8989020099971</v>
          </cell>
          <cell r="L35">
            <v>1552.2222440200001</v>
          </cell>
          <cell r="M35">
            <v>418.246488</v>
          </cell>
          <cell r="N35">
            <v>8847.9040897800005</v>
          </cell>
          <cell r="O35">
            <v>2481.4034770100002</v>
          </cell>
        </row>
        <row r="36">
          <cell r="B36" t="str">
            <v xml:space="preserve">  Inversiones tecnológicas</v>
          </cell>
          <cell r="C36">
            <v>12184.802275991176</v>
          </cell>
          <cell r="D36">
            <v>57.529291800000003</v>
          </cell>
          <cell r="G36">
            <v>4292.8756001782049</v>
          </cell>
          <cell r="K36">
            <v>272.02114417714699</v>
          </cell>
          <cell r="L36">
            <v>0</v>
          </cell>
          <cell r="M36">
            <v>108.50800406422961</v>
          </cell>
          <cell r="N36">
            <v>6368.2367015614009</v>
          </cell>
          <cell r="O36">
            <v>1085.631534210195</v>
          </cell>
        </row>
        <row r="37">
          <cell r="B37" t="str">
            <v xml:space="preserve">  Soporte y operación</v>
          </cell>
          <cell r="C37">
            <v>20725.16062669882</v>
          </cell>
          <cell r="E37">
            <v>934.82919362999996</v>
          </cell>
          <cell r="F37">
            <v>386.98461150000003</v>
          </cell>
          <cell r="G37">
            <v>2511.2008668517951</v>
          </cell>
          <cell r="H37">
            <v>3992.2766720599998</v>
          </cell>
          <cell r="I37">
            <v>1275.37910083</v>
          </cell>
          <cell r="J37">
            <v>3525.2123650200001</v>
          </cell>
          <cell r="K37">
            <v>2361.87775783285</v>
          </cell>
          <cell r="L37">
            <v>1552.2222440200001</v>
          </cell>
          <cell r="M37">
            <v>309.73848393577038</v>
          </cell>
          <cell r="N37">
            <v>2479.6673882185987</v>
          </cell>
          <cell r="O37">
            <v>1395.7719427998052</v>
          </cell>
        </row>
        <row r="38">
          <cell r="B38" t="str">
            <v>Seguros a deudores</v>
          </cell>
          <cell r="C38">
            <v>13451.965237</v>
          </cell>
          <cell r="D38">
            <v>0</v>
          </cell>
          <cell r="E38">
            <v>0</v>
          </cell>
          <cell r="F38">
            <v>0</v>
          </cell>
          <cell r="G38">
            <v>0</v>
          </cell>
          <cell r="H38">
            <v>0</v>
          </cell>
          <cell r="I38">
            <v>0</v>
          </cell>
          <cell r="J38">
            <v>2642.0717789999999</v>
          </cell>
          <cell r="K38">
            <v>2637.0491059999999</v>
          </cell>
          <cell r="L38">
            <v>0</v>
          </cell>
          <cell r="M38">
            <v>2731.6636239999998</v>
          </cell>
          <cell r="N38">
            <v>2719.4912319999999</v>
          </cell>
          <cell r="O38">
            <v>2721.689496</v>
          </cell>
        </row>
        <row r="39">
          <cell r="B39" t="str">
            <v>Otros Gastos</v>
          </cell>
          <cell r="C39">
            <v>9513.3409239200009</v>
          </cell>
          <cell r="D39">
            <v>133.42991663000001</v>
          </cell>
          <cell r="E39">
            <v>293.81232612999997</v>
          </cell>
          <cell r="F39">
            <v>480.48649082999998</v>
          </cell>
          <cell r="G39">
            <v>529.2565797100001</v>
          </cell>
          <cell r="H39">
            <v>538.36046686999998</v>
          </cell>
          <cell r="I39">
            <v>468.16923369</v>
          </cell>
          <cell r="J39">
            <v>628.79993859000001</v>
          </cell>
          <cell r="K39">
            <v>553.83225872000003</v>
          </cell>
          <cell r="L39">
            <v>941.01363817000004</v>
          </cell>
          <cell r="M39">
            <v>1462.27321001</v>
          </cell>
          <cell r="N39">
            <v>1354.8213383399998</v>
          </cell>
          <cell r="O39">
            <v>2129.0855262300001</v>
          </cell>
        </row>
        <row r="40">
          <cell r="B40" t="str">
            <v xml:space="preserve">  Reintegro de Créditos Hipotecario </v>
          </cell>
          <cell r="C40">
            <v>7320.7160207600009</v>
          </cell>
          <cell r="D40">
            <v>133.42991663000001</v>
          </cell>
          <cell r="E40">
            <v>68.692565360000003</v>
          </cell>
          <cell r="F40">
            <v>367.37555126000001</v>
          </cell>
          <cell r="G40">
            <v>132.35154281000001</v>
          </cell>
          <cell r="H40">
            <v>312.92356072000001</v>
          </cell>
          <cell r="I40">
            <v>405.38153814999998</v>
          </cell>
          <cell r="J40">
            <v>549.81306017999998</v>
          </cell>
          <cell r="K40">
            <v>469.93559493999999</v>
          </cell>
          <cell r="L40">
            <v>893.25487706000001</v>
          </cell>
          <cell r="M40">
            <v>1172.96406987</v>
          </cell>
          <cell r="N40">
            <v>1034.5240088999999</v>
          </cell>
          <cell r="O40">
            <v>1780.0697348799999</v>
          </cell>
        </row>
        <row r="41">
          <cell r="B41" t="str">
            <v xml:space="preserve">  Reintegro de Crédito Educativo</v>
          </cell>
          <cell r="C41">
            <v>0</v>
          </cell>
          <cell r="D41">
            <v>0</v>
          </cell>
          <cell r="E41">
            <v>0</v>
          </cell>
          <cell r="F41">
            <v>0</v>
          </cell>
          <cell r="G41">
            <v>0</v>
          </cell>
          <cell r="H41">
            <v>0</v>
          </cell>
          <cell r="I41">
            <v>0</v>
          </cell>
          <cell r="J41">
            <v>0</v>
          </cell>
          <cell r="K41">
            <v>0</v>
          </cell>
          <cell r="L41">
            <v>0</v>
          </cell>
          <cell r="M41">
            <v>0</v>
          </cell>
          <cell r="N41">
            <v>0</v>
          </cell>
          <cell r="O41">
            <v>0</v>
          </cell>
        </row>
        <row r="42">
          <cell r="B42" t="str">
            <v xml:space="preserve">  Otros gastos - código 60 </v>
          </cell>
          <cell r="C42">
            <v>2192.62490316</v>
          </cell>
          <cell r="D42">
            <v>0</v>
          </cell>
          <cell r="E42">
            <v>225.11976077</v>
          </cell>
          <cell r="F42">
            <v>113.11093957</v>
          </cell>
          <cell r="G42">
            <v>396.90503690000003</v>
          </cell>
          <cell r="H42">
            <v>225.43690615</v>
          </cell>
          <cell r="I42">
            <v>62.787695540000001</v>
          </cell>
          <cell r="J42">
            <v>78.986878410000003</v>
          </cell>
          <cell r="K42">
            <v>83.896663779999997</v>
          </cell>
          <cell r="L42">
            <v>47.758761110000002</v>
          </cell>
          <cell r="M42">
            <v>289.30914014000001</v>
          </cell>
          <cell r="N42">
            <v>320.29732944</v>
          </cell>
          <cell r="O42">
            <v>349.01579134999997</v>
          </cell>
        </row>
        <row r="43">
          <cell r="B43" t="str">
            <v>D. INGRESOS - EGRESOS VIGENCIA (B-C)</v>
          </cell>
          <cell r="C43">
            <v>398193.33444794081</v>
          </cell>
          <cell r="D43">
            <v>68790.853578429989</v>
          </cell>
          <cell r="E43">
            <v>378373.87970633002</v>
          </cell>
          <cell r="F43">
            <v>16174.216530630016</v>
          </cell>
          <cell r="G43">
            <v>2196.059932129996</v>
          </cell>
          <cell r="H43">
            <v>-4709.3771328399889</v>
          </cell>
          <cell r="I43">
            <v>-12002.871933629969</v>
          </cell>
          <cell r="J43">
            <v>-8902.9125062499952</v>
          </cell>
          <cell r="K43">
            <v>-28725.883475959985</v>
          </cell>
          <cell r="L43">
            <v>12984.674084769969</v>
          </cell>
          <cell r="M43">
            <v>-11532.810428158991</v>
          </cell>
          <cell r="N43">
            <v>-27412.123719659983</v>
          </cell>
          <cell r="O43">
            <v>12959.62981215</v>
          </cell>
        </row>
        <row r="45">
          <cell r="B45" t="str">
            <v>E.   CUENTAS POR PAGAR</v>
          </cell>
          <cell r="C45">
            <v>372126.80595814495</v>
          </cell>
          <cell r="D45">
            <v>43318.85181552</v>
          </cell>
          <cell r="E45">
            <v>54975.859495445002</v>
          </cell>
          <cell r="F45">
            <v>49913.576740379998</v>
          </cell>
          <cell r="G45">
            <v>44963.769013260004</v>
          </cell>
          <cell r="H45">
            <v>47254.882456220002</v>
          </cell>
          <cell r="I45">
            <v>37258.0101392</v>
          </cell>
          <cell r="J45">
            <v>25159.468516049998</v>
          </cell>
          <cell r="K45">
            <v>22178.688517229999</v>
          </cell>
          <cell r="L45">
            <v>18487.130660449999</v>
          </cell>
          <cell r="M45">
            <v>11622.483148740001</v>
          </cell>
          <cell r="N45">
            <v>10167.81211189</v>
          </cell>
          <cell r="O45">
            <v>6826.27334376</v>
          </cell>
        </row>
        <row r="46">
          <cell r="B46" t="str">
            <v>Gastos Operacionales y No Operac.</v>
          </cell>
          <cell r="C46">
            <v>26388.583186150001</v>
          </cell>
          <cell r="D46">
            <v>8768.3438825400008</v>
          </cell>
          <cell r="E46">
            <v>4030.20243192</v>
          </cell>
          <cell r="F46">
            <v>2310.9342164899999</v>
          </cell>
          <cell r="G46">
            <v>1700.51052667</v>
          </cell>
          <cell r="H46">
            <v>3203.0431493299998</v>
          </cell>
          <cell r="I46">
            <v>1500.56210392</v>
          </cell>
          <cell r="J46">
            <v>931.65999565000004</v>
          </cell>
          <cell r="K46">
            <v>1013.26892084</v>
          </cell>
          <cell r="L46">
            <v>961.60757693000005</v>
          </cell>
          <cell r="M46">
            <v>578.52031895000005</v>
          </cell>
          <cell r="N46">
            <v>812.45909012000004</v>
          </cell>
          <cell r="O46">
            <v>577.47097279000002</v>
          </cell>
        </row>
        <row r="47">
          <cell r="B47" t="str">
            <v>Crédito Hipotecario</v>
          </cell>
          <cell r="C47">
            <v>299635.24045013997</v>
          </cell>
          <cell r="D47">
            <v>27044.57029802</v>
          </cell>
          <cell r="E47">
            <v>43777.046469000001</v>
          </cell>
          <cell r="F47">
            <v>41170.02543111</v>
          </cell>
          <cell r="G47">
            <v>36822.699051540003</v>
          </cell>
          <cell r="H47">
            <v>38577.074384</v>
          </cell>
          <cell r="I47">
            <v>30906.322106</v>
          </cell>
          <cell r="J47">
            <v>22624.002986079999</v>
          </cell>
          <cell r="K47">
            <v>19650.11761999</v>
          </cell>
          <cell r="L47">
            <v>14835.77474699</v>
          </cell>
          <cell r="M47">
            <v>10824.363302059999</v>
          </cell>
          <cell r="N47">
            <v>7936.56178955</v>
          </cell>
          <cell r="O47">
            <v>5466.6822658000001</v>
          </cell>
        </row>
        <row r="48">
          <cell r="B48" t="str">
            <v>Crédito Educativo</v>
          </cell>
          <cell r="C48">
            <v>348.420254</v>
          </cell>
          <cell r="D48">
            <v>303.56399199999998</v>
          </cell>
          <cell r="E48">
            <v>38.554779000000003</v>
          </cell>
          <cell r="F48">
            <v>5.5619829999999997</v>
          </cell>
          <cell r="G48">
            <v>0.73950000000000005</v>
          </cell>
          <cell r="H48">
            <v>0</v>
          </cell>
          <cell r="I48">
            <v>0</v>
          </cell>
          <cell r="J48">
            <v>0</v>
          </cell>
          <cell r="K48">
            <v>0</v>
          </cell>
          <cell r="L48">
            <v>0</v>
          </cell>
          <cell r="M48">
            <v>0</v>
          </cell>
          <cell r="N48">
            <v>0</v>
          </cell>
          <cell r="O48">
            <v>0</v>
          </cell>
        </row>
        <row r="49">
          <cell r="B49" t="str">
            <v>Construcciones y Mejoras</v>
          </cell>
          <cell r="C49">
            <v>2125.1907773000003</v>
          </cell>
          <cell r="D49">
            <v>382.82107208000002</v>
          </cell>
          <cell r="E49">
            <v>680.28938628999992</v>
          </cell>
          <cell r="F49">
            <v>326.52018960999999</v>
          </cell>
          <cell r="G49">
            <v>0</v>
          </cell>
          <cell r="H49">
            <v>0</v>
          </cell>
          <cell r="I49">
            <v>43.194267320000002</v>
          </cell>
          <cell r="J49">
            <v>0</v>
          </cell>
          <cell r="K49">
            <v>0</v>
          </cell>
          <cell r="L49">
            <v>692.36586199999999</v>
          </cell>
          <cell r="M49">
            <v>0</v>
          </cell>
          <cell r="N49">
            <v>0</v>
          </cell>
          <cell r="O49">
            <v>0</v>
          </cell>
        </row>
        <row r="50">
          <cell r="B50" t="str">
            <v xml:space="preserve">  Construcción edificio</v>
          </cell>
          <cell r="C50">
            <v>1370.99876829</v>
          </cell>
          <cell r="D50">
            <v>0</v>
          </cell>
          <cell r="E50">
            <v>678.63290628999994</v>
          </cell>
          <cell r="F50">
            <v>0</v>
          </cell>
          <cell r="G50">
            <v>0</v>
          </cell>
          <cell r="H50">
            <v>0</v>
          </cell>
          <cell r="I50">
            <v>0</v>
          </cell>
          <cell r="J50">
            <v>0</v>
          </cell>
          <cell r="K50">
            <v>0</v>
          </cell>
          <cell r="L50">
            <v>692.36586199999999</v>
          </cell>
          <cell r="M50">
            <v>0</v>
          </cell>
          <cell r="N50">
            <v>0</v>
          </cell>
          <cell r="O50">
            <v>0</v>
          </cell>
        </row>
        <row r="51">
          <cell r="B51" t="str">
            <v xml:space="preserve">  Adecuaciones y mejoras</v>
          </cell>
          <cell r="C51">
            <v>754.19200900999999</v>
          </cell>
          <cell r="D51">
            <v>382.82107208000002</v>
          </cell>
          <cell r="E51">
            <v>1.65648</v>
          </cell>
          <cell r="F51">
            <v>326.52018960999999</v>
          </cell>
          <cell r="G51">
            <v>0</v>
          </cell>
          <cell r="H51">
            <v>0</v>
          </cell>
          <cell r="I51">
            <v>43.194267320000002</v>
          </cell>
          <cell r="J51">
            <v>0</v>
          </cell>
          <cell r="K51">
            <v>0</v>
          </cell>
          <cell r="L51">
            <v>0</v>
          </cell>
          <cell r="M51">
            <v>0</v>
          </cell>
          <cell r="N51">
            <v>0</v>
          </cell>
          <cell r="O51">
            <v>0</v>
          </cell>
        </row>
        <row r="52">
          <cell r="B52" t="str">
            <v>Proyectos de Tecnología</v>
          </cell>
          <cell r="C52">
            <v>26279.503983479994</v>
          </cell>
          <cell r="D52">
            <v>6115.5988061899998</v>
          </cell>
          <cell r="E52">
            <v>3347.1541119399999</v>
          </cell>
          <cell r="F52">
            <v>2652.5615072999994</v>
          </cell>
          <cell r="G52">
            <v>3724.1931068099998</v>
          </cell>
          <cell r="H52">
            <v>2293.9576367300001</v>
          </cell>
          <cell r="I52">
            <v>1938.1504931100003</v>
          </cell>
          <cell r="J52">
            <v>1275.9639492100002</v>
          </cell>
          <cell r="K52">
            <v>1302.8752675999981</v>
          </cell>
          <cell r="L52">
            <v>1737.4739569999999</v>
          </cell>
          <cell r="M52">
            <v>0</v>
          </cell>
          <cell r="N52">
            <v>1291.6240744999998</v>
          </cell>
          <cell r="O52">
            <v>599.95107309000002</v>
          </cell>
        </row>
        <row r="53">
          <cell r="B53" t="str">
            <v xml:space="preserve">  Inversiones tecnológicas</v>
          </cell>
          <cell r="C53">
            <v>1026.2921980037268</v>
          </cell>
          <cell r="F53">
            <v>155.8607373656686</v>
          </cell>
          <cell r="G53">
            <v>169.98387419876099</v>
          </cell>
          <cell r="H53">
            <v>475.60032543575392</v>
          </cell>
          <cell r="I53">
            <v>58.339591518749998</v>
          </cell>
          <cell r="J53">
            <v>64.309209966134759</v>
          </cell>
          <cell r="K53">
            <v>66.878415785577999</v>
          </cell>
          <cell r="L53">
            <v>0</v>
          </cell>
          <cell r="M53">
            <v>0</v>
          </cell>
          <cell r="N53">
            <v>10.35558660313411</v>
          </cell>
          <cell r="O53">
            <v>24.964457129946474</v>
          </cell>
        </row>
        <row r="54">
          <cell r="B54" t="str">
            <v xml:space="preserve">  Soporte y operación</v>
          </cell>
          <cell r="C54">
            <v>25253.211785476266</v>
          </cell>
          <cell r="D54">
            <v>6115.5988061899998</v>
          </cell>
          <cell r="E54">
            <v>3347.1541119399999</v>
          </cell>
          <cell r="F54">
            <v>2496.7007699343308</v>
          </cell>
          <cell r="G54">
            <v>3554.2092326112388</v>
          </cell>
          <cell r="H54">
            <v>1818.3573112942463</v>
          </cell>
          <cell r="I54">
            <v>1879.8109015912503</v>
          </cell>
          <cell r="J54">
            <v>1211.6547392438654</v>
          </cell>
          <cell r="K54">
            <v>1235.9968518144201</v>
          </cell>
          <cell r="L54">
            <v>1737.4739569999999</v>
          </cell>
          <cell r="M54">
            <v>0</v>
          </cell>
          <cell r="N54">
            <v>1281.2684878968657</v>
          </cell>
          <cell r="O54">
            <v>574.98661596005354</v>
          </cell>
        </row>
        <row r="55">
          <cell r="B55" t="str">
            <v>Seguros a deudores</v>
          </cell>
          <cell r="C55">
            <v>12500.000005800001</v>
          </cell>
          <cell r="D55">
            <v>3.5671909999999998</v>
          </cell>
          <cell r="E55">
            <v>2512.8484438</v>
          </cell>
          <cell r="F55">
            <v>2493.507478</v>
          </cell>
          <cell r="G55">
            <v>2423.3605499999999</v>
          </cell>
          <cell r="H55">
            <v>2587.3795110000001</v>
          </cell>
          <cell r="I55">
            <v>2479.336832</v>
          </cell>
          <cell r="J55">
            <v>0</v>
          </cell>
          <cell r="K55">
            <v>0</v>
          </cell>
          <cell r="L55">
            <v>0</v>
          </cell>
          <cell r="M55">
            <v>0</v>
          </cell>
          <cell r="N55">
            <v>0</v>
          </cell>
          <cell r="O55">
            <v>0</v>
          </cell>
        </row>
        <row r="56">
          <cell r="B56" t="str">
            <v>Otros Gastos</v>
          </cell>
          <cell r="C56">
            <v>4849.8673012750005</v>
          </cell>
          <cell r="D56">
            <v>700.38657368999998</v>
          </cell>
          <cell r="E56">
            <v>589.76387349499998</v>
          </cell>
          <cell r="F56">
            <v>954.46593486999996</v>
          </cell>
          <cell r="G56">
            <v>292.26627823999996</v>
          </cell>
          <cell r="H56">
            <v>593.42777516000001</v>
          </cell>
          <cell r="I56">
            <v>390.44433685000001</v>
          </cell>
          <cell r="J56">
            <v>327.84158510999998</v>
          </cell>
          <cell r="K56">
            <v>212.4267088</v>
          </cell>
          <cell r="L56">
            <v>259.90851752999998</v>
          </cell>
          <cell r="M56">
            <v>219.59952773000001</v>
          </cell>
          <cell r="N56">
            <v>127.16715772000001</v>
          </cell>
          <cell r="O56">
            <v>182.16903207999999</v>
          </cell>
        </row>
        <row r="57">
          <cell r="B57" t="str">
            <v xml:space="preserve">  Reintegro de Créditos Hipotecario</v>
          </cell>
          <cell r="C57">
            <v>4368.6384444100004</v>
          </cell>
          <cell r="D57">
            <v>580.09001986999999</v>
          </cell>
          <cell r="E57">
            <v>369.58591759000001</v>
          </cell>
          <cell r="F57">
            <v>946.13838161000001</v>
          </cell>
          <cell r="G57">
            <v>292.23685849999998</v>
          </cell>
          <cell r="H57">
            <v>528.94661027999996</v>
          </cell>
          <cell r="I57">
            <v>339.97784984999998</v>
          </cell>
          <cell r="J57">
            <v>318.13090528999999</v>
          </cell>
          <cell r="K57">
            <v>211.71526781</v>
          </cell>
          <cell r="L57">
            <v>252.88091607999999</v>
          </cell>
          <cell r="M57">
            <v>219.59952773000001</v>
          </cell>
          <cell r="N57">
            <v>127.16715772000001</v>
          </cell>
          <cell r="O57">
            <v>182.16903207999999</v>
          </cell>
        </row>
        <row r="58">
          <cell r="B58" t="str">
            <v xml:space="preserve">  Reintegro de Crédito Educativo</v>
          </cell>
          <cell r="C58">
            <v>0</v>
          </cell>
          <cell r="D58">
            <v>0</v>
          </cell>
          <cell r="E58">
            <v>0</v>
          </cell>
          <cell r="F58">
            <v>0</v>
          </cell>
          <cell r="G58">
            <v>0</v>
          </cell>
          <cell r="H58">
            <v>0</v>
          </cell>
          <cell r="I58">
            <v>0</v>
          </cell>
          <cell r="J58">
            <v>0</v>
          </cell>
          <cell r="K58">
            <v>0</v>
          </cell>
          <cell r="L58">
            <v>0</v>
          </cell>
          <cell r="M58">
            <v>0</v>
          </cell>
          <cell r="N58">
            <v>0</v>
          </cell>
          <cell r="O58">
            <v>0</v>
          </cell>
        </row>
        <row r="59">
          <cell r="B59" t="str">
            <v xml:space="preserve">  Otros gastos - código 60 (boletín)</v>
          </cell>
          <cell r="C59">
            <v>481.22885686500001</v>
          </cell>
          <cell r="D59">
            <v>120.29655382</v>
          </cell>
          <cell r="E59">
            <v>220.177955905</v>
          </cell>
          <cell r="F59">
            <v>8.3275532600000002</v>
          </cell>
          <cell r="G59">
            <v>2.941974E-2</v>
          </cell>
          <cell r="H59">
            <v>64.481164879999994</v>
          </cell>
          <cell r="I59">
            <v>50.466487000000001</v>
          </cell>
          <cell r="J59">
            <v>9.7106798199999993</v>
          </cell>
          <cell r="K59">
            <v>0.71144099000000005</v>
          </cell>
          <cell r="L59">
            <v>7.0276014499999997</v>
          </cell>
          <cell r="M59">
            <v>0</v>
          </cell>
          <cell r="N59">
            <v>0</v>
          </cell>
          <cell r="O59">
            <v>0</v>
          </cell>
        </row>
        <row r="60">
          <cell r="B60" t="str">
            <v>F.   SALDO DISPONIBLE FINAL  ( A+D-E )</v>
          </cell>
          <cell r="C60">
            <v>1604055.126018086</v>
          </cell>
          <cell r="D60">
            <v>1603460.5992911998</v>
          </cell>
          <cell r="E60">
            <v>1926858.619502085</v>
          </cell>
          <cell r="F60">
            <v>1893119.2592923352</v>
          </cell>
          <cell r="G60">
            <v>1850351.5502112051</v>
          </cell>
          <cell r="H60">
            <v>1798387.2906221452</v>
          </cell>
          <cell r="I60">
            <v>1749126.4085493153</v>
          </cell>
          <cell r="J60">
            <v>1715064.0275270154</v>
          </cell>
          <cell r="K60">
            <v>1664159.4555338253</v>
          </cell>
          <cell r="L60">
            <v>1658656.9989581453</v>
          </cell>
          <cell r="M60">
            <v>1635501.7053812463</v>
          </cell>
          <cell r="N60">
            <v>1597921.7695496962</v>
          </cell>
          <cell r="O60">
            <v>1604055.1260180862</v>
          </cell>
        </row>
        <row r="61">
          <cell r="B61" t="str">
            <v>Fuente: División de Presupuesto</v>
          </cell>
        </row>
        <row r="86">
          <cell r="B86" t="str">
            <v>FLUJO DE CAJA CONSOLIDADO PARA AÑO 2010</v>
          </cell>
        </row>
        <row r="88">
          <cell r="B88" t="str">
            <v>FONDO NACIONAL DE AHORRO - FLUJO DE CAJA PROYECTADO PARA 2010</v>
          </cell>
        </row>
        <row r="89">
          <cell r="B89" t="str">
            <v>(Millones de Pesos)</v>
          </cell>
        </row>
        <row r="90">
          <cell r="C90" t="str">
            <v>TOTAL</v>
          </cell>
          <cell r="D90" t="str">
            <v xml:space="preserve">FLUJO  DE CAJA MENSUALIZADO </v>
          </cell>
        </row>
        <row r="91">
          <cell r="B91" t="str">
            <v>DETALLE</v>
          </cell>
          <cell r="C91" t="str">
            <v>AÑO</v>
          </cell>
          <cell r="D91" t="str">
            <v>ENERO</v>
          </cell>
          <cell r="E91" t="str">
            <v>FEBRERO</v>
          </cell>
          <cell r="F91" t="str">
            <v>MARZO</v>
          </cell>
          <cell r="G91" t="str">
            <v>ABRIL</v>
          </cell>
          <cell r="H91" t="str">
            <v>MAYO</v>
          </cell>
          <cell r="I91" t="str">
            <v>JUNIO</v>
          </cell>
          <cell r="J91" t="str">
            <v>JULIO</v>
          </cell>
          <cell r="K91" t="str">
            <v>AGOSTO</v>
          </cell>
          <cell r="L91" t="str">
            <v>SEPTIEM</v>
          </cell>
          <cell r="M91" t="str">
            <v>OCTUBRE</v>
          </cell>
          <cell r="N91" t="str">
            <v>NOVIEM</v>
          </cell>
          <cell r="O91" t="str">
            <v>DICIEMBRE</v>
          </cell>
        </row>
        <row r="93">
          <cell r="B93" t="str">
            <v>A.   SALDO DISPONIBLE INICIAL</v>
          </cell>
          <cell r="C93">
            <v>1577988.59752829</v>
          </cell>
          <cell r="D93">
            <v>1577988.59752829</v>
          </cell>
          <cell r="E93">
            <v>1603460.5992911998</v>
          </cell>
          <cell r="F93">
            <v>1926858.619502085</v>
          </cell>
          <cell r="G93">
            <v>1893119.2592923352</v>
          </cell>
          <cell r="H93">
            <v>1850351.5502112051</v>
          </cell>
          <cell r="I93">
            <v>1798387.2906221452</v>
          </cell>
          <cell r="J93">
            <v>1749126.4085493153</v>
          </cell>
          <cell r="K93">
            <v>1715064.0275270154</v>
          </cell>
          <cell r="L93">
            <v>1664159.4555338253</v>
          </cell>
          <cell r="M93">
            <v>1658656.9989581453</v>
          </cell>
          <cell r="N93">
            <v>1635501.7053812463</v>
          </cell>
          <cell r="O93">
            <v>1597921.7695496962</v>
          </cell>
          <cell r="P93">
            <v>93</v>
          </cell>
        </row>
        <row r="94">
          <cell r="P94">
            <v>94</v>
          </cell>
        </row>
        <row r="95">
          <cell r="B95" t="str">
            <v xml:space="preserve">B.   INGRESOS VIGENCIA </v>
          </cell>
          <cell r="C95">
            <v>1918546.3596628299</v>
          </cell>
          <cell r="D95">
            <v>133752.32481691998</v>
          </cell>
          <cell r="E95">
            <v>516938.76216308004</v>
          </cell>
          <cell r="F95">
            <v>140479.61369</v>
          </cell>
          <cell r="G95">
            <v>122950.16082010999</v>
          </cell>
          <cell r="H95">
            <v>120964.873045</v>
          </cell>
          <cell r="I95">
            <v>113369.28896227002</v>
          </cell>
          <cell r="J95">
            <v>119683.41460502001</v>
          </cell>
          <cell r="K95">
            <v>112490.95298592</v>
          </cell>
          <cell r="L95">
            <v>153215.55835554999</v>
          </cell>
          <cell r="M95">
            <v>113414.71080395998</v>
          </cell>
          <cell r="N95">
            <v>120797.76473270002</v>
          </cell>
          <cell r="O95">
            <v>150488.93468229999</v>
          </cell>
          <cell r="P95">
            <v>95</v>
          </cell>
        </row>
        <row r="96">
          <cell r="B96" t="str">
            <v>Cartera Hipotecaria</v>
          </cell>
          <cell r="C96">
            <v>571027.58352556988</v>
          </cell>
          <cell r="D96">
            <v>50416.616227120001</v>
          </cell>
          <cell r="E96">
            <v>103088.48290824</v>
          </cell>
          <cell r="F96">
            <v>53981.022954019994</v>
          </cell>
          <cell r="G96">
            <v>36125.402290999999</v>
          </cell>
          <cell r="H96">
            <v>39211.318952499998</v>
          </cell>
          <cell r="I96">
            <v>41997.24366919</v>
          </cell>
          <cell r="J96">
            <v>40872.706324119994</v>
          </cell>
          <cell r="K96">
            <v>39722.779510089997</v>
          </cell>
          <cell r="L96">
            <v>38830.242239269995</v>
          </cell>
          <cell r="M96">
            <v>39554.152547999998</v>
          </cell>
          <cell r="N96">
            <v>41553.326940999999</v>
          </cell>
          <cell r="O96">
            <v>45674.28896102</v>
          </cell>
          <cell r="P96">
            <v>96</v>
          </cell>
        </row>
        <row r="97">
          <cell r="B97" t="str">
            <v xml:space="preserve">  Recaudo Tesorería</v>
          </cell>
          <cell r="C97">
            <v>436024.37320856994</v>
          </cell>
          <cell r="D97">
            <v>31983.365260120001</v>
          </cell>
          <cell r="E97">
            <v>28923.202421239999</v>
          </cell>
          <cell r="F97">
            <v>36092.195351019996</v>
          </cell>
          <cell r="G97">
            <v>28958.905235999999</v>
          </cell>
          <cell r="H97">
            <v>34112.3333785</v>
          </cell>
          <cell r="I97">
            <v>38696.266012189997</v>
          </cell>
          <cell r="J97">
            <v>39105.534287119997</v>
          </cell>
          <cell r="K97">
            <v>38026.14512809</v>
          </cell>
          <cell r="L97">
            <v>36756.413436269999</v>
          </cell>
          <cell r="M97">
            <v>38482.358218000001</v>
          </cell>
          <cell r="N97">
            <v>40365.553413000001</v>
          </cell>
          <cell r="O97">
            <v>44522.101067019998</v>
          </cell>
          <cell r="P97">
            <v>97</v>
          </cell>
        </row>
        <row r="98">
          <cell r="B98" t="str">
            <v xml:space="preserve">  Abono de Cesantías</v>
          </cell>
          <cell r="C98">
            <v>135003.21031699999</v>
          </cell>
          <cell r="D98">
            <v>18433.250967</v>
          </cell>
          <cell r="E98">
            <v>74165.280486999996</v>
          </cell>
          <cell r="F98">
            <v>17888.827603000002</v>
          </cell>
          <cell r="G98">
            <v>7166.4970549999998</v>
          </cell>
          <cell r="H98">
            <v>5098.9855740000003</v>
          </cell>
          <cell r="I98">
            <v>3300.9776569999999</v>
          </cell>
          <cell r="J98">
            <v>1767.172037</v>
          </cell>
          <cell r="K98">
            <v>1696.634382</v>
          </cell>
          <cell r="L98">
            <v>2073.8288029999999</v>
          </cell>
          <cell r="M98">
            <v>1071.7943299999999</v>
          </cell>
          <cell r="N98">
            <v>1187.7735279999999</v>
          </cell>
          <cell r="O98">
            <v>1152.1878939999999</v>
          </cell>
          <cell r="P98">
            <v>98</v>
          </cell>
        </row>
        <row r="99">
          <cell r="B99" t="str">
            <v>Cartera Educativa</v>
          </cell>
          <cell r="C99">
            <v>3089.6804768699999</v>
          </cell>
          <cell r="D99">
            <v>226.500744</v>
          </cell>
          <cell r="E99">
            <v>221.29853800000001</v>
          </cell>
          <cell r="F99">
            <v>313.66460499999999</v>
          </cell>
          <cell r="G99">
            <v>232.375776</v>
          </cell>
          <cell r="H99">
            <v>225.79051200000001</v>
          </cell>
          <cell r="I99">
            <v>285.34501</v>
          </cell>
          <cell r="J99">
            <v>186.310869</v>
          </cell>
          <cell r="K99">
            <v>249.20094399999999</v>
          </cell>
          <cell r="L99">
            <v>267.86680787</v>
          </cell>
          <cell r="M99">
            <v>224.774731</v>
          </cell>
          <cell r="N99">
            <v>314.49477899999999</v>
          </cell>
          <cell r="O99">
            <v>342.05716100000001</v>
          </cell>
          <cell r="P99">
            <v>99</v>
          </cell>
        </row>
        <row r="100">
          <cell r="B100" t="str">
            <v>Aportes de Afiliados</v>
          </cell>
          <cell r="C100">
            <v>890088.98734992999</v>
          </cell>
          <cell r="D100">
            <v>45564.386921739999</v>
          </cell>
          <cell r="E100">
            <v>364344.87555746001</v>
          </cell>
          <cell r="F100">
            <v>55287.523494480003</v>
          </cell>
          <cell r="G100">
            <v>43203.474271999999</v>
          </cell>
          <cell r="H100">
            <v>43982.36877185</v>
          </cell>
          <cell r="I100">
            <v>41806.790894110003</v>
          </cell>
          <cell r="J100">
            <v>47691.913125550003</v>
          </cell>
          <cell r="K100">
            <v>44647.205825620003</v>
          </cell>
          <cell r="L100">
            <v>45241.454756979998</v>
          </cell>
          <cell r="M100">
            <v>42875.338284589998</v>
          </cell>
          <cell r="N100">
            <v>38916.335980000003</v>
          </cell>
          <cell r="O100">
            <v>76527.319465549997</v>
          </cell>
          <cell r="P100">
            <v>100</v>
          </cell>
        </row>
        <row r="101">
          <cell r="B101" t="str">
            <v>Ahorro Voluntario</v>
          </cell>
          <cell r="C101">
            <v>277674.26136453997</v>
          </cell>
          <cell r="D101">
            <v>21426.3579909</v>
          </cell>
          <cell r="E101">
            <v>21272.760974270001</v>
          </cell>
          <cell r="F101">
            <v>25346.71816425</v>
          </cell>
          <cell r="G101">
            <v>22135.919716</v>
          </cell>
          <cell r="H101">
            <v>23631.709890999999</v>
          </cell>
          <cell r="I101">
            <v>23133.693147999998</v>
          </cell>
          <cell r="J101">
            <v>23190.427170250001</v>
          </cell>
          <cell r="K101">
            <v>23759.674022160001</v>
          </cell>
          <cell r="L101">
            <v>23801.296565000001</v>
          </cell>
          <cell r="M101">
            <v>22588.009075710001</v>
          </cell>
          <cell r="N101">
            <v>23872.000787000001</v>
          </cell>
          <cell r="O101">
            <v>23515.693859999999</v>
          </cell>
          <cell r="P101">
            <v>101</v>
          </cell>
        </row>
        <row r="102">
          <cell r="B102" t="str">
            <v>Rendimientos Financieros</v>
          </cell>
          <cell r="C102">
            <v>127243.49228587</v>
          </cell>
          <cell r="D102">
            <v>8759.5373369299996</v>
          </cell>
          <cell r="E102">
            <v>25256.00842975</v>
          </cell>
          <cell r="F102">
            <v>2045.8875197299999</v>
          </cell>
          <cell r="G102">
            <v>17027.494509</v>
          </cell>
          <cell r="H102">
            <v>10132.963571</v>
          </cell>
          <cell r="I102">
            <v>2767.8786930000001</v>
          </cell>
          <cell r="J102">
            <v>3014.19647407</v>
          </cell>
          <cell r="K102">
            <v>305.49527690000002</v>
          </cell>
          <cell r="L102">
            <v>40864.042741999998</v>
          </cell>
          <cell r="M102">
            <v>4193.4521014299999</v>
          </cell>
          <cell r="N102">
            <v>12175.560442</v>
          </cell>
          <cell r="O102">
            <v>700.97519006000005</v>
          </cell>
          <cell r="P102">
            <v>102</v>
          </cell>
        </row>
        <row r="103">
          <cell r="B103" t="str">
            <v>Comisión Recaudo Seguros a Terceros</v>
          </cell>
          <cell r="C103">
            <v>2956.8912716</v>
          </cell>
          <cell r="D103">
            <v>451.64403800000002</v>
          </cell>
          <cell r="E103">
            <v>275.16585199999997</v>
          </cell>
          <cell r="F103">
            <v>270.03913599999998</v>
          </cell>
          <cell r="G103">
            <v>273.12635799999998</v>
          </cell>
          <cell r="H103">
            <v>0</v>
          </cell>
          <cell r="I103">
            <v>91.419250000000005</v>
          </cell>
          <cell r="J103">
            <v>537.75064399999997</v>
          </cell>
          <cell r="K103">
            <v>81.572819999999993</v>
          </cell>
          <cell r="L103">
            <v>506.34258699999998</v>
          </cell>
          <cell r="M103">
            <v>82.150439779999999</v>
          </cell>
          <cell r="N103">
            <v>83.654495999999995</v>
          </cell>
          <cell r="O103">
            <v>304.02565082000001</v>
          </cell>
          <cell r="P103">
            <v>103</v>
          </cell>
        </row>
        <row r="104">
          <cell r="B104" t="str">
            <v>Otros Ingresos</v>
          </cell>
          <cell r="C104">
            <v>46465.46338845</v>
          </cell>
          <cell r="D104">
            <v>6907.28155823</v>
          </cell>
          <cell r="E104">
            <v>2480.1699033600003</v>
          </cell>
          <cell r="F104">
            <v>3234.7578165199998</v>
          </cell>
          <cell r="G104">
            <v>3952.3678981100002</v>
          </cell>
          <cell r="H104">
            <v>3780.7213466500002</v>
          </cell>
          <cell r="I104">
            <v>3286.9182979700004</v>
          </cell>
          <cell r="J104">
            <v>4190.1099980299996</v>
          </cell>
          <cell r="K104">
            <v>3725.0245871500001</v>
          </cell>
          <cell r="L104">
            <v>3704.3126574299999</v>
          </cell>
          <cell r="M104">
            <v>3896.8336234500002</v>
          </cell>
          <cell r="N104">
            <v>3882.3913076999997</v>
          </cell>
          <cell r="O104">
            <v>3424.57439385</v>
          </cell>
          <cell r="P104">
            <v>104</v>
          </cell>
        </row>
        <row r="105">
          <cell r="B105" t="str">
            <v xml:space="preserve">  Reintegro de Crédito Educativo</v>
          </cell>
          <cell r="C105">
            <v>262.70274700000004</v>
          </cell>
          <cell r="D105">
            <v>85.460637000000006</v>
          </cell>
          <cell r="E105">
            <v>6.570805</v>
          </cell>
          <cell r="F105">
            <v>9.1312080000000009</v>
          </cell>
          <cell r="G105">
            <v>23.838922</v>
          </cell>
          <cell r="H105">
            <v>1.2</v>
          </cell>
          <cell r="I105">
            <v>16.415444000000001</v>
          </cell>
          <cell r="J105">
            <v>23.352132999999998</v>
          </cell>
          <cell r="K105">
            <v>31.494845999999999</v>
          </cell>
          <cell r="L105">
            <v>6.9240000000000004</v>
          </cell>
          <cell r="M105">
            <v>4.5677589999999997</v>
          </cell>
          <cell r="N105">
            <v>4.11775</v>
          </cell>
          <cell r="O105">
            <v>49.629243000000002</v>
          </cell>
          <cell r="P105">
            <v>105</v>
          </cell>
        </row>
        <row r="106">
          <cell r="B106" t="str">
            <v xml:space="preserve">  Reintegros Cartera Hipotecaria</v>
          </cell>
          <cell r="C106">
            <v>13246.539162670002</v>
          </cell>
          <cell r="D106">
            <v>1740.0533165100001</v>
          </cell>
          <cell r="E106">
            <v>356.35816776000001</v>
          </cell>
          <cell r="F106">
            <v>1099.0142112599999</v>
          </cell>
          <cell r="G106">
            <v>680.85801600000002</v>
          </cell>
          <cell r="H106">
            <v>1063.8183120000001</v>
          </cell>
          <cell r="I106">
            <v>775.37307380000004</v>
          </cell>
          <cell r="J106">
            <v>731.95307517000003</v>
          </cell>
          <cell r="K106">
            <v>1030.6367251500001</v>
          </cell>
          <cell r="L106">
            <v>1369.26868027</v>
          </cell>
          <cell r="M106">
            <v>1538.2969880000001</v>
          </cell>
          <cell r="N106">
            <v>1271.0246503799999</v>
          </cell>
          <cell r="O106">
            <v>1589.8839463700001</v>
          </cell>
          <cell r="P106">
            <v>106</v>
          </cell>
        </row>
        <row r="107">
          <cell r="B107" t="str">
            <v xml:space="preserve">  Reintegros Aportes de Cesantías</v>
          </cell>
          <cell r="C107">
            <v>26441.153711850002</v>
          </cell>
          <cell r="D107">
            <v>3889.9431199999999</v>
          </cell>
          <cell r="E107">
            <v>1633.892873</v>
          </cell>
          <cell r="F107">
            <v>2026.4407650000001</v>
          </cell>
          <cell r="G107">
            <v>2220.9730306699998</v>
          </cell>
          <cell r="H107">
            <v>2350.3579619100001</v>
          </cell>
          <cell r="I107">
            <v>2325.1734866100001</v>
          </cell>
          <cell r="J107">
            <v>2180.19459241</v>
          </cell>
          <cell r="K107">
            <v>2460.7113377800001</v>
          </cell>
          <cell r="L107">
            <v>1919.38959535</v>
          </cell>
          <cell r="M107">
            <v>1988.3371734699999</v>
          </cell>
          <cell r="N107">
            <v>1912.20021565</v>
          </cell>
          <cell r="O107">
            <v>1533.5395599999999</v>
          </cell>
          <cell r="P107">
            <v>107</v>
          </cell>
        </row>
        <row r="108">
          <cell r="B108" t="str">
            <v xml:space="preserve">  Otros Ingresos - código 19 </v>
          </cell>
          <cell r="C108">
            <v>6515.0677669300003</v>
          </cell>
          <cell r="D108">
            <v>1191.8244847200001</v>
          </cell>
          <cell r="E108">
            <v>483.3480576</v>
          </cell>
          <cell r="F108">
            <v>100.17163226</v>
          </cell>
          <cell r="G108">
            <v>1026.6979294400001</v>
          </cell>
          <cell r="H108">
            <v>365.34507273999998</v>
          </cell>
          <cell r="I108">
            <v>169.95629356000001</v>
          </cell>
          <cell r="J108">
            <v>1254.61019745</v>
          </cell>
          <cell r="K108">
            <v>202.18167822000001</v>
          </cell>
          <cell r="L108">
            <v>408.73038180999998</v>
          </cell>
          <cell r="M108">
            <v>365.63170298</v>
          </cell>
          <cell r="N108">
            <v>695.04869167000004</v>
          </cell>
          <cell r="O108">
            <v>251.52164447999999</v>
          </cell>
          <cell r="P108">
            <v>108</v>
          </cell>
        </row>
        <row r="109">
          <cell r="P109">
            <v>109</v>
          </cell>
        </row>
        <row r="110">
          <cell r="B110" t="str">
            <v xml:space="preserve">C.   EGRESOS </v>
          </cell>
          <cell r="C110">
            <v>1892479.8311730339</v>
          </cell>
          <cell r="D110">
            <v>108280.32305400999</v>
          </cell>
          <cell r="E110">
            <v>193540.74195219501</v>
          </cell>
          <cell r="F110">
            <v>174218.97389975001</v>
          </cell>
          <cell r="G110">
            <v>165717.86990124002</v>
          </cell>
          <cell r="H110">
            <v>172929.13263405999</v>
          </cell>
          <cell r="I110">
            <v>162630.17103510001</v>
          </cell>
          <cell r="J110">
            <v>153745.79562731998</v>
          </cell>
          <cell r="K110">
            <v>163395.52497910999</v>
          </cell>
          <cell r="L110">
            <v>158718.01493123002</v>
          </cell>
          <cell r="M110">
            <v>136570.00438085903</v>
          </cell>
          <cell r="N110">
            <v>158377.70056425</v>
          </cell>
          <cell r="O110">
            <v>144355.57821390999</v>
          </cell>
          <cell r="P110">
            <v>110</v>
          </cell>
        </row>
        <row r="111">
          <cell r="B111" t="str">
            <v>Gastos Operacionales y no Operacionales</v>
          </cell>
          <cell r="C111">
            <v>142764.36874067</v>
          </cell>
          <cell r="D111">
            <v>9560.0733230600017</v>
          </cell>
          <cell r="E111">
            <v>9067.7370247399995</v>
          </cell>
          <cell r="F111">
            <v>12597.316262789998</v>
          </cell>
          <cell r="G111">
            <v>9386.5328328800006</v>
          </cell>
          <cell r="H111">
            <v>14998.8281221</v>
          </cell>
          <cell r="I111">
            <v>13515.52588064</v>
          </cell>
          <cell r="J111">
            <v>11629.49746948</v>
          </cell>
          <cell r="K111">
            <v>12318.294655200001</v>
          </cell>
          <cell r="L111">
            <v>11564.148689020001</v>
          </cell>
          <cell r="M111">
            <v>6903.3743790899998</v>
          </cell>
          <cell r="N111">
            <v>11905.56832362</v>
          </cell>
          <cell r="O111">
            <v>19317.47177805</v>
          </cell>
          <cell r="P111">
            <v>111</v>
          </cell>
        </row>
        <row r="112">
          <cell r="B112" t="str">
            <v xml:space="preserve">Cesantías </v>
          </cell>
          <cell r="C112">
            <v>723852.73373099999</v>
          </cell>
          <cell r="D112">
            <v>45560.085574999997</v>
          </cell>
          <cell r="E112">
            <v>110279.53528299999</v>
          </cell>
          <cell r="F112">
            <v>83398.407240999994</v>
          </cell>
          <cell r="G112">
            <v>74034.122293000008</v>
          </cell>
          <cell r="H112">
            <v>68913.965775999997</v>
          </cell>
          <cell r="I112">
            <v>58255.727406999998</v>
          </cell>
          <cell r="J112">
            <v>52541.249653000006</v>
          </cell>
          <cell r="K112">
            <v>58083.442662999994</v>
          </cell>
          <cell r="L112">
            <v>49269.907556999999</v>
          </cell>
          <cell r="M112">
            <v>39924.171631999998</v>
          </cell>
          <cell r="N112">
            <v>41842.073126000003</v>
          </cell>
          <cell r="O112">
            <v>41750.045525000001</v>
          </cell>
          <cell r="P112">
            <v>112</v>
          </cell>
        </row>
        <row r="113">
          <cell r="B113" t="str">
            <v xml:space="preserve"> Parciales</v>
          </cell>
          <cell r="C113">
            <v>504284.93072299997</v>
          </cell>
          <cell r="D113">
            <v>33155.099957999999</v>
          </cell>
          <cell r="E113">
            <v>95896.966306999995</v>
          </cell>
          <cell r="F113">
            <v>62389.660565999999</v>
          </cell>
          <cell r="G113">
            <v>53195.493089000003</v>
          </cell>
          <cell r="H113">
            <v>48312.062320999998</v>
          </cell>
          <cell r="I113">
            <v>39931.960179000002</v>
          </cell>
          <cell r="J113">
            <v>34218.138313000003</v>
          </cell>
          <cell r="K113">
            <v>36279.276943999997</v>
          </cell>
          <cell r="L113">
            <v>30209.107563000001</v>
          </cell>
          <cell r="M113">
            <v>23197.388289999999</v>
          </cell>
          <cell r="N113">
            <v>22843.004214000001</v>
          </cell>
          <cell r="O113">
            <v>24656.772979000001</v>
          </cell>
          <cell r="P113">
            <v>113</v>
          </cell>
        </row>
        <row r="114">
          <cell r="B114" t="str">
            <v xml:space="preserve"> Definitivas</v>
          </cell>
          <cell r="C114">
            <v>219567.80300799999</v>
          </cell>
          <cell r="D114">
            <v>12404.985617</v>
          </cell>
          <cell r="E114">
            <v>14382.568976</v>
          </cell>
          <cell r="F114">
            <v>21008.746674999999</v>
          </cell>
          <cell r="G114">
            <v>20838.629204000001</v>
          </cell>
          <cell r="H114">
            <v>20601.903455</v>
          </cell>
          <cell r="I114">
            <v>18323.767228000001</v>
          </cell>
          <cell r="J114">
            <v>18323.111339999999</v>
          </cell>
          <cell r="K114">
            <v>21804.165719000001</v>
          </cell>
          <cell r="L114">
            <v>19060.799994000001</v>
          </cell>
          <cell r="M114">
            <v>16726.783341999999</v>
          </cell>
          <cell r="N114">
            <v>18999.068911999999</v>
          </cell>
          <cell r="O114">
            <v>17093.272546</v>
          </cell>
          <cell r="P114">
            <v>114</v>
          </cell>
        </row>
        <row r="115">
          <cell r="B115" t="str">
            <v>Ahorro Voluntario</v>
          </cell>
          <cell r="C115">
            <v>194491.86732123996</v>
          </cell>
          <cell r="D115">
            <v>11934.316612000001</v>
          </cell>
          <cell r="E115">
            <v>13493.280188999999</v>
          </cell>
          <cell r="F115">
            <v>13520.143817149999</v>
          </cell>
          <cell r="G115">
            <v>14843.650707500001</v>
          </cell>
          <cell r="H115">
            <v>17329.057083799999</v>
          </cell>
          <cell r="I115">
            <v>15799.56640715</v>
          </cell>
          <cell r="J115">
            <v>18533.669560999999</v>
          </cell>
          <cell r="K115">
            <v>21908.65586237</v>
          </cell>
          <cell r="L115">
            <v>19302.417237000001</v>
          </cell>
          <cell r="M115">
            <v>16140.176318530001</v>
          </cell>
          <cell r="N115">
            <v>16665.685009000001</v>
          </cell>
          <cell r="O115">
            <v>15021.248516739999</v>
          </cell>
          <cell r="P115">
            <v>115</v>
          </cell>
        </row>
        <row r="116">
          <cell r="B116" t="str">
            <v xml:space="preserve">Crédito </v>
          </cell>
          <cell r="C116">
            <v>728877.42813955899</v>
          </cell>
          <cell r="D116">
            <v>33832.514692559998</v>
          </cell>
          <cell r="E116">
            <v>52341.492120169998</v>
          </cell>
          <cell r="F116">
            <v>57408.580366699993</v>
          </cell>
          <cell r="G116">
            <v>53680.411086070002</v>
          </cell>
          <cell r="H116">
            <v>61681.879590339995</v>
          </cell>
          <cell r="I116">
            <v>68464.677076509994</v>
          </cell>
          <cell r="J116">
            <v>62641.489326909992</v>
          </cell>
          <cell r="K116">
            <v>63621.92028387</v>
          </cell>
          <cell r="L116">
            <v>72874.665778459996</v>
          </cell>
          <cell r="M116">
            <v>68740.046584319003</v>
          </cell>
          <cell r="N116">
            <v>73479.847207030005</v>
          </cell>
          <cell r="O116">
            <v>60109.904026620003</v>
          </cell>
          <cell r="P116">
            <v>116</v>
          </cell>
        </row>
        <row r="117">
          <cell r="B117" t="str">
            <v xml:space="preserve">  Hipotecario</v>
          </cell>
          <cell r="C117">
            <v>723153.38353189896</v>
          </cell>
          <cell r="D117">
            <v>33265.250945259999</v>
          </cell>
          <cell r="E117">
            <v>51922.267142559998</v>
          </cell>
          <cell r="F117">
            <v>57155.911937839999</v>
          </cell>
          <cell r="G117">
            <v>53499.380614170004</v>
          </cell>
          <cell r="H117">
            <v>61399.180137999996</v>
          </cell>
          <cell r="I117">
            <v>67758.288783559998</v>
          </cell>
          <cell r="J117">
            <v>61724.172471829996</v>
          </cell>
          <cell r="K117">
            <v>63266.668328369997</v>
          </cell>
          <cell r="L117">
            <v>72520.427669990007</v>
          </cell>
          <cell r="M117">
            <v>68641.434821978997</v>
          </cell>
          <cell r="N117">
            <v>73115.881470470005</v>
          </cell>
          <cell r="O117">
            <v>58884.519207869998</v>
          </cell>
          <cell r="P117">
            <v>117</v>
          </cell>
        </row>
        <row r="118">
          <cell r="B118" t="str">
            <v xml:space="preserve">  Educativo</v>
          </cell>
          <cell r="C118">
            <v>4006.9048160000002</v>
          </cell>
          <cell r="D118">
            <v>536.12178799999992</v>
          </cell>
          <cell r="E118">
            <v>269.30179800000002</v>
          </cell>
          <cell r="F118">
            <v>117.700256</v>
          </cell>
          <cell r="G118">
            <v>54.089039999999997</v>
          </cell>
          <cell r="H118">
            <v>109.016266</v>
          </cell>
          <cell r="I118">
            <v>622.14420600000005</v>
          </cell>
          <cell r="J118">
            <v>729.62190399999997</v>
          </cell>
          <cell r="K118">
            <v>246.50250299999999</v>
          </cell>
          <cell r="L118">
            <v>103.562161</v>
          </cell>
          <cell r="M118">
            <v>62.320701</v>
          </cell>
          <cell r="N118">
            <v>129.92846</v>
          </cell>
          <cell r="O118">
            <v>1026.5957330000001</v>
          </cell>
          <cell r="P118">
            <v>118</v>
          </cell>
        </row>
        <row r="119">
          <cell r="B119" t="str">
            <v xml:space="preserve">  Legalización de Créditos</v>
          </cell>
          <cell r="C119">
            <v>1717.1397916599999</v>
          </cell>
          <cell r="D119">
            <v>31.1419593</v>
          </cell>
          <cell r="E119">
            <v>149.92317961000001</v>
          </cell>
          <cell r="F119">
            <v>134.96817286000001</v>
          </cell>
          <cell r="G119">
            <v>126.9414319</v>
          </cell>
          <cell r="H119">
            <v>173.68318633999999</v>
          </cell>
          <cell r="I119">
            <v>84.244086949999996</v>
          </cell>
          <cell r="J119">
            <v>187.69495108000001</v>
          </cell>
          <cell r="K119">
            <v>108.7494525</v>
          </cell>
          <cell r="L119">
            <v>250.67594747000001</v>
          </cell>
          <cell r="M119">
            <v>36.291061339999999</v>
          </cell>
          <cell r="N119">
            <v>234.03727656000001</v>
          </cell>
          <cell r="O119">
            <v>198.78908575</v>
          </cell>
          <cell r="P119">
            <v>119</v>
          </cell>
        </row>
        <row r="120">
          <cell r="B120" t="str">
            <v>Construcciones y Mejoras</v>
          </cell>
          <cell r="C120">
            <v>2988.7928863999996</v>
          </cell>
          <cell r="D120">
            <v>382.82107208000002</v>
          </cell>
          <cell r="E120">
            <v>680.28938628999992</v>
          </cell>
          <cell r="F120">
            <v>326.52018960999999</v>
          </cell>
          <cell r="G120">
            <v>0</v>
          </cell>
          <cell r="H120">
            <v>0</v>
          </cell>
          <cell r="I120">
            <v>43.194267320000002</v>
          </cell>
          <cell r="J120">
            <v>0</v>
          </cell>
          <cell r="K120">
            <v>123.12927154</v>
          </cell>
          <cell r="L120">
            <v>1216.2573130299998</v>
          </cell>
          <cell r="M120">
            <v>30.452617180000001</v>
          </cell>
          <cell r="N120">
            <v>143.51900626</v>
          </cell>
          <cell r="O120">
            <v>42.609763090000001</v>
          </cell>
          <cell r="P120">
            <v>120</v>
          </cell>
        </row>
        <row r="121">
          <cell r="B121" t="str">
            <v xml:space="preserve">  Construcción edificio sede</v>
          </cell>
          <cell r="C121">
            <v>1800.0283168898886</v>
          </cell>
          <cell r="D121">
            <v>0</v>
          </cell>
          <cell r="E121">
            <v>678.63290628999994</v>
          </cell>
          <cell r="F121">
            <v>0</v>
          </cell>
          <cell r="G121">
            <v>0</v>
          </cell>
          <cell r="H121">
            <v>0</v>
          </cell>
          <cell r="I121">
            <v>0</v>
          </cell>
          <cell r="J121">
            <v>0</v>
          </cell>
          <cell r="K121">
            <v>28.975546395367999</v>
          </cell>
          <cell r="L121">
            <v>1092.4198642045208</v>
          </cell>
          <cell r="M121">
            <v>0</v>
          </cell>
          <cell r="N121">
            <v>0</v>
          </cell>
          <cell r="O121">
            <v>0</v>
          </cell>
          <cell r="P121">
            <v>121</v>
          </cell>
        </row>
        <row r="122">
          <cell r="B122" t="str">
            <v xml:space="preserve">  Adecuaciones y mejoras</v>
          </cell>
          <cell r="C122">
            <v>1188.764569510111</v>
          </cell>
          <cell r="D122">
            <v>382.82107208000002</v>
          </cell>
          <cell r="E122">
            <v>1.65648</v>
          </cell>
          <cell r="F122">
            <v>326.52018960999999</v>
          </cell>
          <cell r="G122">
            <v>0</v>
          </cell>
          <cell r="H122">
            <v>0</v>
          </cell>
          <cell r="I122">
            <v>43.194267320000002</v>
          </cell>
          <cell r="J122">
            <v>0</v>
          </cell>
          <cell r="K122">
            <v>94.153725144632006</v>
          </cell>
          <cell r="L122">
            <v>123.8374488254791</v>
          </cell>
          <cell r="M122">
            <v>30.452617180000001</v>
          </cell>
          <cell r="N122">
            <v>143.51900626</v>
          </cell>
          <cell r="O122">
            <v>42.609763090000001</v>
          </cell>
          <cell r="P122">
            <v>122</v>
          </cell>
        </row>
        <row r="123">
          <cell r="B123" t="str">
            <v>Proyectos de Tecnología</v>
          </cell>
          <cell r="C123">
            <v>59189.46688616999</v>
          </cell>
          <cell r="D123">
            <v>6173.1280979899993</v>
          </cell>
          <cell r="E123">
            <v>4281.9833055700001</v>
          </cell>
          <cell r="F123">
            <v>3039.5461187999995</v>
          </cell>
          <cell r="G123">
            <v>10528.26957384</v>
          </cell>
          <cell r="H123">
            <v>6286.2343087899999</v>
          </cell>
          <cell r="I123">
            <v>3213.5295939399998</v>
          </cell>
          <cell r="J123">
            <v>4801.1763142299997</v>
          </cell>
          <cell r="K123">
            <v>3936.7741696099952</v>
          </cell>
          <cell r="L123">
            <v>3289.69620102</v>
          </cell>
          <cell r="M123">
            <v>418.246488</v>
          </cell>
          <cell r="N123">
            <v>10139.52816428</v>
          </cell>
          <cell r="O123">
            <v>3081.3545500999999</v>
          </cell>
          <cell r="P123">
            <v>123</v>
          </cell>
        </row>
        <row r="124">
          <cell r="B124" t="str">
            <v xml:space="preserve">  Inversiones tecnológicas</v>
          </cell>
          <cell r="C124">
            <v>13211.094473994905</v>
          </cell>
          <cell r="D124">
            <v>57.529291800000003</v>
          </cell>
          <cell r="E124">
            <v>0</v>
          </cell>
          <cell r="F124">
            <v>155.8607373656686</v>
          </cell>
          <cell r="G124">
            <v>4462.8594743769663</v>
          </cell>
          <cell r="H124">
            <v>475.60032543575392</v>
          </cell>
          <cell r="I124">
            <v>58.339591518749998</v>
          </cell>
          <cell r="J124">
            <v>64.309209966134759</v>
          </cell>
          <cell r="K124">
            <v>338.89955996272499</v>
          </cell>
          <cell r="L124">
            <v>0</v>
          </cell>
          <cell r="M124">
            <v>108.50800406422961</v>
          </cell>
          <cell r="N124">
            <v>6378.5922881645347</v>
          </cell>
          <cell r="O124">
            <v>1110.5959913401414</v>
          </cell>
          <cell r="P124">
            <v>124</v>
          </cell>
        </row>
        <row r="125">
          <cell r="B125" t="str">
            <v xml:space="preserve">  Soporte y operación</v>
          </cell>
          <cell r="C125">
            <v>45978.372412175086</v>
          </cell>
          <cell r="D125">
            <v>6115.5988061899998</v>
          </cell>
          <cell r="E125">
            <v>4281.9833055700001</v>
          </cell>
          <cell r="F125">
            <v>2883.6853814343308</v>
          </cell>
          <cell r="G125">
            <v>6065.4100994630335</v>
          </cell>
          <cell r="H125">
            <v>5810.6339833542461</v>
          </cell>
          <cell r="I125">
            <v>3155.19000242125</v>
          </cell>
          <cell r="J125">
            <v>4736.8671042638653</v>
          </cell>
          <cell r="K125">
            <v>3597.8746096472701</v>
          </cell>
          <cell r="L125">
            <v>3289.69620102</v>
          </cell>
          <cell r="M125">
            <v>309.73848393577038</v>
          </cell>
          <cell r="N125">
            <v>3760.9358761154645</v>
          </cell>
          <cell r="O125">
            <v>1970.7585587598587</v>
          </cell>
          <cell r="P125">
            <v>125</v>
          </cell>
        </row>
        <row r="126">
          <cell r="B126" t="str">
            <v>Seguros a deudores</v>
          </cell>
          <cell r="C126">
            <v>25951.965242800001</v>
          </cell>
          <cell r="D126">
            <v>3.5671909999999998</v>
          </cell>
          <cell r="E126">
            <v>2512.8484438</v>
          </cell>
          <cell r="F126">
            <v>2493.507478</v>
          </cell>
          <cell r="G126">
            <v>2423.3605499999999</v>
          </cell>
          <cell r="H126">
            <v>2587.3795110000001</v>
          </cell>
          <cell r="I126">
            <v>2479.336832</v>
          </cell>
          <cell r="J126">
            <v>2642.0717789999999</v>
          </cell>
          <cell r="K126">
            <v>2637.0491059999999</v>
          </cell>
          <cell r="L126">
            <v>0</v>
          </cell>
          <cell r="M126">
            <v>2731.6636239999998</v>
          </cell>
          <cell r="N126">
            <v>2719.4912319999999</v>
          </cell>
          <cell r="O126">
            <v>2721.689496</v>
          </cell>
          <cell r="P126">
            <v>126</v>
          </cell>
        </row>
        <row r="127">
          <cell r="B127" t="str">
            <v>Otros Gastos</v>
          </cell>
          <cell r="C127">
            <v>14363.208225194998</v>
          </cell>
          <cell r="D127">
            <v>833.81649031999996</v>
          </cell>
          <cell r="E127">
            <v>883.57619962500007</v>
          </cell>
          <cell r="F127">
            <v>1434.9524257</v>
          </cell>
          <cell r="G127">
            <v>821.52285795</v>
          </cell>
          <cell r="H127">
            <v>1131.78824203</v>
          </cell>
          <cell r="I127">
            <v>858.61357053999996</v>
          </cell>
          <cell r="J127">
            <v>956.64152369999999</v>
          </cell>
          <cell r="K127">
            <v>766.25896751999994</v>
          </cell>
          <cell r="L127">
            <v>1200.9221557000001</v>
          </cell>
          <cell r="M127">
            <v>1681.87273774</v>
          </cell>
          <cell r="N127">
            <v>1481.9884960599998</v>
          </cell>
          <cell r="O127">
            <v>2311.25455831</v>
          </cell>
          <cell r="P127">
            <v>127</v>
          </cell>
        </row>
        <row r="128">
          <cell r="B128" t="str">
            <v xml:space="preserve">  Reintegro de Créditos Hipotecario </v>
          </cell>
          <cell r="C128">
            <v>11689.354465169998</v>
          </cell>
          <cell r="D128">
            <v>713.51993649999997</v>
          </cell>
          <cell r="E128">
            <v>438.27848295000001</v>
          </cell>
          <cell r="F128">
            <v>1313.51393287</v>
          </cell>
          <cell r="G128">
            <v>424.58840130999999</v>
          </cell>
          <cell r="H128">
            <v>841.87017100000003</v>
          </cell>
          <cell r="I128">
            <v>745.35938799999997</v>
          </cell>
          <cell r="J128">
            <v>867.94396546999997</v>
          </cell>
          <cell r="K128">
            <v>681.65086274999999</v>
          </cell>
          <cell r="L128">
            <v>1146.13579314</v>
          </cell>
          <cell r="M128">
            <v>1392.5635976000001</v>
          </cell>
          <cell r="N128">
            <v>1161.6911666199999</v>
          </cell>
          <cell r="O128">
            <v>1962.23876696</v>
          </cell>
          <cell r="P128">
            <v>128</v>
          </cell>
        </row>
        <row r="129">
          <cell r="B129" t="str">
            <v xml:space="preserve">  Reintegro de Crédito Educativo</v>
          </cell>
          <cell r="C129">
            <v>0</v>
          </cell>
          <cell r="D129">
            <v>0</v>
          </cell>
          <cell r="E129">
            <v>0</v>
          </cell>
          <cell r="F129">
            <v>0</v>
          </cell>
          <cell r="G129">
            <v>0</v>
          </cell>
          <cell r="H129">
            <v>0</v>
          </cell>
          <cell r="I129">
            <v>0</v>
          </cell>
          <cell r="J129">
            <v>0</v>
          </cell>
          <cell r="K129">
            <v>0</v>
          </cell>
          <cell r="L129">
            <v>0</v>
          </cell>
          <cell r="M129">
            <v>0</v>
          </cell>
          <cell r="N129">
            <v>0</v>
          </cell>
          <cell r="O129">
            <v>0</v>
          </cell>
          <cell r="P129">
            <v>129</v>
          </cell>
        </row>
        <row r="130">
          <cell r="B130" t="str">
            <v xml:space="preserve">  Otros gastos - código 60 </v>
          </cell>
          <cell r="C130">
            <v>2673.8537600250002</v>
          </cell>
          <cell r="D130">
            <v>120.29655382</v>
          </cell>
          <cell r="E130">
            <v>445.297716675</v>
          </cell>
          <cell r="F130">
            <v>121.43849283</v>
          </cell>
          <cell r="G130">
            <v>396.93445664000001</v>
          </cell>
          <cell r="H130">
            <v>289.91807102999996</v>
          </cell>
          <cell r="I130">
            <v>113.25418254</v>
          </cell>
          <cell r="J130">
            <v>88.697558229999999</v>
          </cell>
          <cell r="K130">
            <v>84.608104769999997</v>
          </cell>
          <cell r="L130">
            <v>54.786362560000001</v>
          </cell>
          <cell r="M130">
            <v>289.30914014000001</v>
          </cell>
          <cell r="N130">
            <v>320.29732944</v>
          </cell>
          <cell r="O130">
            <v>349.01579134999997</v>
          </cell>
          <cell r="P130">
            <v>130</v>
          </cell>
        </row>
        <row r="131">
          <cell r="B131" t="str">
            <v>F.   SALDO DISPONIBLE FINAL  ( A+B-C )</v>
          </cell>
          <cell r="C131">
            <v>1604055.126018086</v>
          </cell>
          <cell r="D131">
            <v>1603460.5992911998</v>
          </cell>
          <cell r="E131">
            <v>1926858.619502085</v>
          </cell>
          <cell r="F131">
            <v>1893119.259292335</v>
          </cell>
          <cell r="G131">
            <v>1850351.5502112051</v>
          </cell>
          <cell r="H131">
            <v>1798387.2906221452</v>
          </cell>
          <cell r="I131">
            <v>1749126.4085493151</v>
          </cell>
          <cell r="J131">
            <v>1715064.0275270154</v>
          </cell>
          <cell r="K131">
            <v>1664159.4555338253</v>
          </cell>
          <cell r="L131">
            <v>1658656.9989581453</v>
          </cell>
          <cell r="M131">
            <v>1635501.7053812463</v>
          </cell>
          <cell r="N131">
            <v>1597921.7695496962</v>
          </cell>
          <cell r="O131">
            <v>1604055.1260180864</v>
          </cell>
          <cell r="P131">
            <v>131</v>
          </cell>
        </row>
      </sheetData>
      <sheetData sheetId="12"/>
      <sheetData sheetId="13">
        <row r="1">
          <cell r="B1">
            <v>40179</v>
          </cell>
          <cell r="C1">
            <v>40210</v>
          </cell>
          <cell r="D1">
            <v>40238</v>
          </cell>
          <cell r="E1">
            <v>40269</v>
          </cell>
          <cell r="F1">
            <v>40299</v>
          </cell>
          <cell r="G1">
            <v>40330</v>
          </cell>
          <cell r="H1">
            <v>40360</v>
          </cell>
          <cell r="I1">
            <v>40391</v>
          </cell>
          <cell r="J1">
            <v>40422</v>
          </cell>
          <cell r="K1">
            <v>40452</v>
          </cell>
          <cell r="L1">
            <v>40483</v>
          </cell>
          <cell r="M1">
            <v>40513</v>
          </cell>
          <cell r="N1">
            <v>40544</v>
          </cell>
          <cell r="O1">
            <v>40575</v>
          </cell>
          <cell r="P1">
            <v>40603</v>
          </cell>
          <cell r="Q1">
            <v>40634</v>
          </cell>
          <cell r="R1">
            <v>40664</v>
          </cell>
          <cell r="S1">
            <v>40695</v>
          </cell>
          <cell r="T1">
            <v>40725</v>
          </cell>
          <cell r="U1">
            <v>40756</v>
          </cell>
          <cell r="V1">
            <v>40787</v>
          </cell>
          <cell r="W1">
            <v>40817</v>
          </cell>
          <cell r="X1">
            <v>40848</v>
          </cell>
          <cell r="Y1">
            <v>40878</v>
          </cell>
          <cell r="Z1">
            <v>40909</v>
          </cell>
          <cell r="AA1">
            <v>40940</v>
          </cell>
          <cell r="AB1">
            <v>40969</v>
          </cell>
          <cell r="AC1">
            <v>41000</v>
          </cell>
          <cell r="AD1">
            <v>41030</v>
          </cell>
          <cell r="AE1">
            <v>41061</v>
          </cell>
          <cell r="AF1">
            <v>41091</v>
          </cell>
          <cell r="AG1">
            <v>41122</v>
          </cell>
          <cell r="AH1">
            <v>41153</v>
          </cell>
          <cell r="AI1">
            <v>41183</v>
          </cell>
          <cell r="AJ1">
            <v>41214</v>
          </cell>
          <cell r="AK1">
            <v>41244</v>
          </cell>
          <cell r="AL1">
            <v>41275</v>
          </cell>
          <cell r="AM1">
            <v>41306</v>
          </cell>
          <cell r="AN1">
            <v>41334</v>
          </cell>
          <cell r="AO1">
            <v>41365</v>
          </cell>
          <cell r="AP1">
            <v>41395</v>
          </cell>
          <cell r="AQ1">
            <v>41426</v>
          </cell>
          <cell r="AR1">
            <v>41456</v>
          </cell>
          <cell r="AS1">
            <v>41487</v>
          </cell>
          <cell r="AT1">
            <v>41518</v>
          </cell>
          <cell r="AU1">
            <v>41548</v>
          </cell>
          <cell r="AV1">
            <v>41579</v>
          </cell>
          <cell r="AW1">
            <v>41609</v>
          </cell>
          <cell r="AX1">
            <v>41640</v>
          </cell>
          <cell r="AY1">
            <v>41671</v>
          </cell>
          <cell r="AZ1">
            <v>41699</v>
          </cell>
          <cell r="BA1">
            <v>41730</v>
          </cell>
          <cell r="BB1">
            <v>41760</v>
          </cell>
          <cell r="BC1">
            <v>41791</v>
          </cell>
          <cell r="BD1">
            <v>41821</v>
          </cell>
          <cell r="BE1">
            <v>41852</v>
          </cell>
          <cell r="BF1">
            <v>41883</v>
          </cell>
          <cell r="BG1">
            <v>41913</v>
          </cell>
          <cell r="BH1">
            <v>41944</v>
          </cell>
          <cell r="BI1">
            <v>41974</v>
          </cell>
          <cell r="BJ1">
            <v>42005</v>
          </cell>
          <cell r="BK1">
            <v>42036</v>
          </cell>
          <cell r="BL1">
            <v>42064</v>
          </cell>
          <cell r="BM1">
            <v>42095</v>
          </cell>
          <cell r="BN1">
            <v>42125</v>
          </cell>
          <cell r="BO1">
            <v>42156</v>
          </cell>
          <cell r="BP1">
            <v>42186</v>
          </cell>
          <cell r="BQ1">
            <v>42217</v>
          </cell>
          <cell r="BR1">
            <v>42248</v>
          </cell>
          <cell r="BS1">
            <v>42278</v>
          </cell>
          <cell r="BT1">
            <v>42309</v>
          </cell>
          <cell r="BU1">
            <v>42339</v>
          </cell>
          <cell r="BV1">
            <v>42370</v>
          </cell>
          <cell r="BW1">
            <v>42401</v>
          </cell>
          <cell r="BX1">
            <v>42430</v>
          </cell>
          <cell r="BY1">
            <v>42461</v>
          </cell>
          <cell r="BZ1">
            <v>42491</v>
          </cell>
          <cell r="CA1">
            <v>42522</v>
          </cell>
          <cell r="CB1">
            <v>42552</v>
          </cell>
          <cell r="CC1">
            <v>42583</v>
          </cell>
          <cell r="CD1">
            <v>42614</v>
          </cell>
          <cell r="CE1">
            <v>42644</v>
          </cell>
          <cell r="CF1">
            <v>42675</v>
          </cell>
          <cell r="CG1">
            <v>42705</v>
          </cell>
          <cell r="CH1">
            <v>42736</v>
          </cell>
          <cell r="CI1">
            <v>42767</v>
          </cell>
          <cell r="CJ1">
            <v>42795</v>
          </cell>
          <cell r="CK1">
            <v>42826</v>
          </cell>
          <cell r="CL1">
            <v>42856</v>
          </cell>
          <cell r="CM1">
            <v>42887</v>
          </cell>
          <cell r="CN1">
            <v>42917</v>
          </cell>
          <cell r="CO1">
            <v>42948</v>
          </cell>
          <cell r="CP1">
            <v>42979</v>
          </cell>
          <cell r="CQ1">
            <v>43009</v>
          </cell>
          <cell r="CR1">
            <v>43040</v>
          </cell>
          <cell r="CS1">
            <v>43070</v>
          </cell>
          <cell r="CT1">
            <v>43101</v>
          </cell>
          <cell r="CU1">
            <v>43132</v>
          </cell>
          <cell r="CV1">
            <v>43160</v>
          </cell>
          <cell r="CW1">
            <v>43191</v>
          </cell>
          <cell r="CX1">
            <v>43221</v>
          </cell>
          <cell r="CY1">
            <v>43252</v>
          </cell>
          <cell r="CZ1">
            <v>43282</v>
          </cell>
          <cell r="DA1">
            <v>43313</v>
          </cell>
          <cell r="DB1">
            <v>43344</v>
          </cell>
          <cell r="DC1">
            <v>43374</v>
          </cell>
          <cell r="DD1">
            <v>43405</v>
          </cell>
          <cell r="DE1">
            <v>43435</v>
          </cell>
          <cell r="DF1">
            <v>43466</v>
          </cell>
          <cell r="DG1">
            <v>43497</v>
          </cell>
          <cell r="DH1">
            <v>43525</v>
          </cell>
          <cell r="DI1">
            <v>43556</v>
          </cell>
          <cell r="DJ1">
            <v>43586</v>
          </cell>
        </row>
        <row r="2">
          <cell r="B2">
            <v>0</v>
          </cell>
          <cell r="C2">
            <v>1</v>
          </cell>
          <cell r="D2">
            <v>2</v>
          </cell>
          <cell r="E2">
            <v>3</v>
          </cell>
          <cell r="F2">
            <v>4</v>
          </cell>
          <cell r="G2">
            <v>5</v>
          </cell>
          <cell r="H2">
            <v>6</v>
          </cell>
          <cell r="I2">
            <v>7</v>
          </cell>
          <cell r="J2">
            <v>8</v>
          </cell>
          <cell r="K2">
            <v>9</v>
          </cell>
          <cell r="L2">
            <v>10</v>
          </cell>
          <cell r="M2">
            <v>11</v>
          </cell>
          <cell r="N2">
            <v>12</v>
          </cell>
          <cell r="O2">
            <v>13</v>
          </cell>
          <cell r="P2">
            <v>14</v>
          </cell>
          <cell r="Q2">
            <v>15</v>
          </cell>
          <cell r="R2">
            <v>16</v>
          </cell>
          <cell r="S2">
            <v>17</v>
          </cell>
          <cell r="T2">
            <v>18</v>
          </cell>
          <cell r="U2">
            <v>19</v>
          </cell>
          <cell r="V2">
            <v>20</v>
          </cell>
          <cell r="W2">
            <v>21</v>
          </cell>
          <cell r="X2">
            <v>22</v>
          </cell>
          <cell r="Y2">
            <v>23</v>
          </cell>
          <cell r="Z2">
            <v>24</v>
          </cell>
          <cell r="AA2">
            <v>25</v>
          </cell>
          <cell r="AB2">
            <v>26</v>
          </cell>
          <cell r="AC2">
            <v>27</v>
          </cell>
          <cell r="AD2">
            <v>28</v>
          </cell>
          <cell r="AE2">
            <v>29</v>
          </cell>
          <cell r="AF2">
            <v>30</v>
          </cell>
          <cell r="AG2">
            <v>31</v>
          </cell>
          <cell r="AH2">
            <v>32</v>
          </cell>
          <cell r="AI2">
            <v>33</v>
          </cell>
          <cell r="AJ2">
            <v>34</v>
          </cell>
          <cell r="AK2">
            <v>35</v>
          </cell>
          <cell r="AL2">
            <v>36</v>
          </cell>
          <cell r="AM2">
            <v>37</v>
          </cell>
          <cell r="AN2">
            <v>38</v>
          </cell>
          <cell r="AO2">
            <v>39</v>
          </cell>
          <cell r="AP2">
            <v>40</v>
          </cell>
          <cell r="AQ2">
            <v>41</v>
          </cell>
          <cell r="AR2">
            <v>42</v>
          </cell>
          <cell r="AS2">
            <v>43</v>
          </cell>
          <cell r="AT2">
            <v>44</v>
          </cell>
          <cell r="AU2">
            <v>45</v>
          </cell>
          <cell r="AV2">
            <v>46</v>
          </cell>
          <cell r="AW2">
            <v>47</v>
          </cell>
          <cell r="AX2">
            <v>48</v>
          </cell>
          <cell r="AY2">
            <v>49</v>
          </cell>
          <cell r="AZ2">
            <v>50</v>
          </cell>
          <cell r="BA2">
            <v>51</v>
          </cell>
          <cell r="BB2">
            <v>52</v>
          </cell>
          <cell r="BC2">
            <v>53</v>
          </cell>
          <cell r="BD2">
            <v>54</v>
          </cell>
          <cell r="BE2">
            <v>55</v>
          </cell>
          <cell r="BF2">
            <v>56</v>
          </cell>
          <cell r="BG2">
            <v>57</v>
          </cell>
          <cell r="BH2">
            <v>58</v>
          </cell>
          <cell r="BI2">
            <v>59</v>
          </cell>
          <cell r="BJ2">
            <v>60</v>
          </cell>
          <cell r="BK2">
            <v>61</v>
          </cell>
          <cell r="BL2">
            <v>62</v>
          </cell>
          <cell r="BM2">
            <v>63</v>
          </cell>
          <cell r="BN2">
            <v>64</v>
          </cell>
          <cell r="BO2">
            <v>65</v>
          </cell>
          <cell r="BP2">
            <v>66</v>
          </cell>
          <cell r="BQ2">
            <v>67</v>
          </cell>
          <cell r="BR2">
            <v>68</v>
          </cell>
          <cell r="BS2">
            <v>69</v>
          </cell>
          <cell r="BT2">
            <v>70</v>
          </cell>
          <cell r="BU2">
            <v>71</v>
          </cell>
          <cell r="BV2">
            <v>72</v>
          </cell>
          <cell r="BW2">
            <v>73</v>
          </cell>
          <cell r="BX2">
            <v>74</v>
          </cell>
          <cell r="BY2">
            <v>75</v>
          </cell>
          <cell r="BZ2">
            <v>76</v>
          </cell>
          <cell r="CA2">
            <v>77</v>
          </cell>
          <cell r="CB2">
            <v>78</v>
          </cell>
          <cell r="CC2">
            <v>79</v>
          </cell>
          <cell r="CD2">
            <v>80</v>
          </cell>
          <cell r="CE2">
            <v>81</v>
          </cell>
          <cell r="CF2">
            <v>82</v>
          </cell>
          <cell r="CG2">
            <v>83</v>
          </cell>
          <cell r="CH2">
            <v>84</v>
          </cell>
          <cell r="CI2">
            <v>85</v>
          </cell>
          <cell r="CJ2">
            <v>86</v>
          </cell>
          <cell r="CK2">
            <v>87</v>
          </cell>
          <cell r="CL2">
            <v>88</v>
          </cell>
          <cell r="CM2">
            <v>89</v>
          </cell>
          <cell r="CN2">
            <v>90</v>
          </cell>
          <cell r="CO2">
            <v>91</v>
          </cell>
          <cell r="CP2">
            <v>92</v>
          </cell>
          <cell r="CQ2">
            <v>93</v>
          </cell>
          <cell r="CR2">
            <v>94</v>
          </cell>
          <cell r="CS2">
            <v>95</v>
          </cell>
          <cell r="CT2">
            <v>96</v>
          </cell>
          <cell r="CU2">
            <v>97</v>
          </cell>
          <cell r="CV2">
            <v>98</v>
          </cell>
          <cell r="CW2">
            <v>99</v>
          </cell>
          <cell r="CX2">
            <v>100</v>
          </cell>
          <cell r="CY2">
            <v>101</v>
          </cell>
          <cell r="CZ2">
            <v>102</v>
          </cell>
          <cell r="DA2">
            <v>103</v>
          </cell>
          <cell r="DB2">
            <v>104</v>
          </cell>
          <cell r="DC2">
            <v>105</v>
          </cell>
          <cell r="DD2">
            <v>106</v>
          </cell>
          <cell r="DE2">
            <v>107</v>
          </cell>
          <cell r="DF2">
            <v>108</v>
          </cell>
          <cell r="DG2">
            <v>109</v>
          </cell>
          <cell r="DH2">
            <v>110</v>
          </cell>
          <cell r="DI2">
            <v>111</v>
          </cell>
          <cell r="DJ2">
            <v>112</v>
          </cell>
        </row>
        <row r="3">
          <cell r="A3" t="str">
            <v>A.   SALDO DISPONIBLE INICIAL</v>
          </cell>
          <cell r="B3">
            <v>1577988.59752829</v>
          </cell>
          <cell r="C3">
            <v>1603460.5992911998</v>
          </cell>
          <cell r="D3">
            <v>1926858.619502085</v>
          </cell>
          <cell r="E3">
            <v>1893119.2592923352</v>
          </cell>
          <cell r="F3">
            <v>1850351.5502112051</v>
          </cell>
          <cell r="G3">
            <v>1798387.2906221452</v>
          </cell>
          <cell r="H3">
            <v>1749126.4085493153</v>
          </cell>
          <cell r="I3">
            <v>1715064.0275270154</v>
          </cell>
          <cell r="J3">
            <v>1664159.4555338253</v>
          </cell>
          <cell r="K3">
            <v>1658656.9989581453</v>
          </cell>
          <cell r="L3">
            <v>1635501.7053812463</v>
          </cell>
          <cell r="M3">
            <v>1597921.7695496962</v>
          </cell>
          <cell r="N3">
            <v>1685484.1868759999</v>
          </cell>
          <cell r="O3">
            <v>1685210.06145066</v>
          </cell>
          <cell r="P3">
            <v>2028744.6639057598</v>
          </cell>
          <cell r="Q3">
            <v>1941189.3358768881</v>
          </cell>
          <cell r="R3">
            <v>1912211.5703620682</v>
          </cell>
          <cell r="S3">
            <v>1907484.9024571984</v>
          </cell>
          <cell r="T3">
            <v>1865068.2186492186</v>
          </cell>
          <cell r="U3">
            <v>1809590.4460256586</v>
          </cell>
          <cell r="V3">
            <v>1718004.7916560287</v>
          </cell>
          <cell r="W3">
            <v>1660567.6623418487</v>
          </cell>
          <cell r="X3">
            <v>1636084.7462922088</v>
          </cell>
          <cell r="Y3">
            <v>1598358.2024895989</v>
          </cell>
          <cell r="Z3">
            <v>1390332.18640158</v>
          </cell>
          <cell r="AA3">
            <v>1403833.2951028901</v>
          </cell>
          <cell r="AB3">
            <v>1800942.7245714902</v>
          </cell>
          <cell r="AC3">
            <v>1725624.4792261801</v>
          </cell>
          <cell r="AD3">
            <v>1703586.5572857</v>
          </cell>
          <cell r="AE3">
            <v>1627967.73983274</v>
          </cell>
          <cell r="AF3">
            <v>1571297.8118000301</v>
          </cell>
          <cell r="AG3">
            <v>1525282.5029486702</v>
          </cell>
          <cell r="AH3">
            <v>1474890.65545782</v>
          </cell>
          <cell r="AI3">
            <v>1487825.0431538899</v>
          </cell>
          <cell r="AJ3">
            <v>1428877.5149224098</v>
          </cell>
          <cell r="AK3">
            <v>1373609.7986458798</v>
          </cell>
          <cell r="AL3">
            <v>1315433.2402205495</v>
          </cell>
          <cell r="AM3">
            <v>1303718.9286441696</v>
          </cell>
          <cell r="AN3">
            <v>1792718.9826753994</v>
          </cell>
          <cell r="AO3">
            <v>1737853.2517186995</v>
          </cell>
          <cell r="AP3">
            <v>1597149.0812930793</v>
          </cell>
          <cell r="AQ3">
            <v>1513504.0214627294</v>
          </cell>
          <cell r="AR3">
            <v>1455299.6278523193</v>
          </cell>
          <cell r="AS3">
            <v>1391473.3948723695</v>
          </cell>
          <cell r="AT3">
            <v>1341201.0735809295</v>
          </cell>
          <cell r="AU3">
            <v>1285850.3715579596</v>
          </cell>
          <cell r="AV3">
            <v>1238177.7942299896</v>
          </cell>
          <cell r="AW3">
            <v>1202860.1936075697</v>
          </cell>
          <cell r="AX3">
            <v>1111473.3692300001</v>
          </cell>
          <cell r="AY3">
            <v>1101232.85543437</v>
          </cell>
          <cell r="AZ3">
            <v>1647440.9998203099</v>
          </cell>
          <cell r="BA3">
            <v>1527476.4918551899</v>
          </cell>
          <cell r="BB3">
            <v>1459435.08894383</v>
          </cell>
          <cell r="BC3">
            <v>1541021.5253037999</v>
          </cell>
          <cell r="BD3">
            <v>1519546.59726324</v>
          </cell>
          <cell r="BE3">
            <v>1482913.2242729999</v>
          </cell>
          <cell r="BF3">
            <v>1457606.5014763998</v>
          </cell>
          <cell r="BG3">
            <v>1443784.9323052098</v>
          </cell>
          <cell r="BH3">
            <v>1422997.5499174297</v>
          </cell>
          <cell r="BI3">
            <v>1419960.7875993897</v>
          </cell>
        </row>
        <row r="5">
          <cell r="A5" t="str">
            <v xml:space="preserve">B.   INGRESOS VIGENCIA </v>
          </cell>
          <cell r="B5">
            <v>133752.32481691998</v>
          </cell>
          <cell r="C5">
            <v>516938.76216308004</v>
          </cell>
          <cell r="D5">
            <v>140479.61369</v>
          </cell>
          <cell r="E5">
            <v>122950.16082010999</v>
          </cell>
          <cell r="F5">
            <v>120964.873045</v>
          </cell>
          <cell r="G5">
            <v>113369.28896227002</v>
          </cell>
          <cell r="H5">
            <v>119683.41460502001</v>
          </cell>
          <cell r="I5">
            <v>112490.95298592</v>
          </cell>
          <cell r="J5">
            <v>153215.55835554999</v>
          </cell>
          <cell r="K5">
            <v>113414.71080395998</v>
          </cell>
          <cell r="L5">
            <v>120797.76473270002</v>
          </cell>
          <cell r="M5">
            <v>150488.93468229999</v>
          </cell>
          <cell r="N5">
            <v>124216.33508742</v>
          </cell>
          <cell r="O5">
            <v>578304.61453151004</v>
          </cell>
          <cell r="P5">
            <v>130269.11939414842</v>
          </cell>
          <cell r="Q5">
            <v>124447.01390597</v>
          </cell>
          <cell r="R5">
            <v>200666.81445357998</v>
          </cell>
          <cell r="S5">
            <v>138294.28409583998</v>
          </cell>
          <cell r="T5">
            <v>137913.84744713001</v>
          </cell>
          <cell r="U5">
            <v>143047.39814550997</v>
          </cell>
          <cell r="V5">
            <v>142916.73405655002</v>
          </cell>
          <cell r="W5">
            <v>128329.05325557</v>
          </cell>
          <cell r="X5">
            <v>133240.00263683</v>
          </cell>
          <cell r="Y5">
            <v>167554.14736146998</v>
          </cell>
          <cell r="Z5">
            <v>151672.08400736999</v>
          </cell>
          <cell r="AA5">
            <v>677001.15518306999</v>
          </cell>
          <cell r="AB5">
            <v>176186.27268703</v>
          </cell>
          <cell r="AC5">
            <v>177620.09717962999</v>
          </cell>
          <cell r="AD5">
            <v>168156.45083289</v>
          </cell>
          <cell r="AE5">
            <v>147444.41060296999</v>
          </cell>
          <cell r="AF5">
            <v>170723.93824688997</v>
          </cell>
          <cell r="AG5">
            <v>152932.69717538997</v>
          </cell>
          <cell r="AH5">
            <v>168778.21350046995</v>
          </cell>
          <cell r="AI5">
            <v>159171.64824743997</v>
          </cell>
          <cell r="AJ5">
            <v>165617.22028663999</v>
          </cell>
          <cell r="AK5">
            <v>200549.74493166001</v>
          </cell>
          <cell r="AL5">
            <v>169305.16614433</v>
          </cell>
          <cell r="AM5">
            <v>786072.96173018985</v>
          </cell>
          <cell r="AN5">
            <v>169147.88514981998</v>
          </cell>
          <cell r="AO5">
            <v>162795.57953914997</v>
          </cell>
          <cell r="AP5">
            <v>177776.16550522999</v>
          </cell>
          <cell r="AQ5">
            <v>160763.63199646</v>
          </cell>
          <cell r="AR5">
            <v>210606.53774761004</v>
          </cell>
          <cell r="AS5">
            <v>165523.54103392997</v>
          </cell>
          <cell r="AT5">
            <v>159886.53102403</v>
          </cell>
          <cell r="AU5">
            <v>172974.67930032001</v>
          </cell>
          <cell r="AV5">
            <v>159751.10947610997</v>
          </cell>
          <cell r="AW5">
            <v>219497.96320373003</v>
          </cell>
          <cell r="AX5">
            <v>178909.54827612999</v>
          </cell>
          <cell r="AY5">
            <v>867946.37530409999</v>
          </cell>
          <cell r="AZ5">
            <v>202053.48561947999</v>
          </cell>
          <cell r="BA5">
            <v>180823.58228417</v>
          </cell>
          <cell r="BB5">
            <v>336388.31107883999</v>
          </cell>
          <cell r="BC5">
            <v>158503.38347171</v>
          </cell>
          <cell r="BD5">
            <v>203246.27558632998</v>
          </cell>
          <cell r="BE5">
            <v>170830.08449070001</v>
          </cell>
          <cell r="BF5">
            <v>194143.80729653998</v>
          </cell>
          <cell r="BG5">
            <v>167733.11020271998</v>
          </cell>
          <cell r="BH5">
            <v>156622.27016317999</v>
          </cell>
          <cell r="BI5">
            <v>230154.00407374001</v>
          </cell>
        </row>
        <row r="6">
          <cell r="A6" t="str">
            <v>Cartera Hipotecaria</v>
          </cell>
          <cell r="B6">
            <v>50416.616227120001</v>
          </cell>
          <cell r="C6">
            <v>103088.48290824</v>
          </cell>
          <cell r="D6">
            <v>53981.022954019994</v>
          </cell>
          <cell r="E6">
            <v>36125.402290999999</v>
          </cell>
          <cell r="F6">
            <v>39211.318952499998</v>
          </cell>
          <cell r="G6">
            <v>41997.24366919</v>
          </cell>
          <cell r="H6">
            <v>40872.706324119994</v>
          </cell>
          <cell r="I6">
            <v>39722.779510089997</v>
          </cell>
          <cell r="J6">
            <v>38830.242239269995</v>
          </cell>
          <cell r="K6">
            <v>39554.152547999998</v>
          </cell>
          <cell r="L6">
            <v>41553.326940999999</v>
          </cell>
          <cell r="M6">
            <v>45674.28896102</v>
          </cell>
          <cell r="N6">
            <v>57764.78611103</v>
          </cell>
          <cell r="O6">
            <v>117265.10257413999</v>
          </cell>
          <cell r="P6">
            <v>53908.670556439996</v>
          </cell>
          <cell r="Q6">
            <v>40471.977736120003</v>
          </cell>
          <cell r="R6">
            <v>48419.821137849998</v>
          </cell>
          <cell r="S6">
            <v>46672.953793890003</v>
          </cell>
          <cell r="T6">
            <v>48108.823807189998</v>
          </cell>
          <cell r="U6">
            <v>51447.815934320002</v>
          </cell>
          <cell r="V6">
            <v>49028.868486470004</v>
          </cell>
          <cell r="W6">
            <v>48921.915510860003</v>
          </cell>
          <cell r="X6">
            <v>50286.204327259999</v>
          </cell>
          <cell r="Y6">
            <v>55002.083764999996</v>
          </cell>
          <cell r="Z6">
            <v>73746.379218179994</v>
          </cell>
          <cell r="AA6">
            <v>121326.25422444</v>
          </cell>
          <cell r="AB6">
            <v>64762.047387400002</v>
          </cell>
          <cell r="AC6">
            <v>49148.062932829998</v>
          </cell>
          <cell r="AD6">
            <v>58685.875942090002</v>
          </cell>
          <cell r="AE6">
            <v>54695.779465529995</v>
          </cell>
          <cell r="AF6">
            <v>57625.426825260001</v>
          </cell>
          <cell r="AG6">
            <v>61391.48662471</v>
          </cell>
          <cell r="AH6">
            <v>55934.123661279998</v>
          </cell>
          <cell r="AI6">
            <v>60110.5500923</v>
          </cell>
          <cell r="AJ6">
            <v>57764.778973269997</v>
          </cell>
          <cell r="AK6">
            <v>60919.758044140006</v>
          </cell>
          <cell r="AL6">
            <v>77911.172126949998</v>
          </cell>
          <cell r="AM6">
            <v>133142.37364891</v>
          </cell>
          <cell r="AN6">
            <v>59395.342982000002</v>
          </cell>
          <cell r="AO6">
            <v>67035.360593139994</v>
          </cell>
          <cell r="AP6">
            <v>62265.481302820001</v>
          </cell>
          <cell r="AQ6">
            <v>63521.642728010003</v>
          </cell>
          <cell r="AR6">
            <v>68831.470925119997</v>
          </cell>
          <cell r="AS6">
            <v>66784.119120000003</v>
          </cell>
          <cell r="AT6">
            <v>66216.661874590005</v>
          </cell>
          <cell r="AU6">
            <v>71907.212859339998</v>
          </cell>
          <cell r="AV6">
            <v>65448.136520789994</v>
          </cell>
          <cell r="AW6">
            <v>73777.324025880007</v>
          </cell>
          <cell r="AX6">
            <v>85761.45756717</v>
          </cell>
          <cell r="AY6">
            <v>144929.77071295999</v>
          </cell>
          <cell r="AZ6">
            <v>94248.609425000002</v>
          </cell>
          <cell r="BA6">
            <v>76111.002074670003</v>
          </cell>
          <cell r="BB6">
            <v>68840.870628090008</v>
          </cell>
          <cell r="BC6">
            <v>65209.101322000002</v>
          </cell>
          <cell r="BD6">
            <v>78060.193268110001</v>
          </cell>
          <cell r="BE6">
            <v>70446.516966609997</v>
          </cell>
          <cell r="BF6">
            <v>75747.262516100003</v>
          </cell>
          <cell r="BG6">
            <v>73975.341937729987</v>
          </cell>
          <cell r="BH6">
            <v>64081.06889979</v>
          </cell>
          <cell r="BI6">
            <v>80937.680781040006</v>
          </cell>
        </row>
        <row r="7">
          <cell r="A7" t="str">
            <v xml:space="preserve">  Recaudo Tesorería</v>
          </cell>
          <cell r="B7">
            <v>31983.365260120001</v>
          </cell>
          <cell r="C7">
            <v>28923.202421239999</v>
          </cell>
          <cell r="D7">
            <v>36092.195351019996</v>
          </cell>
          <cell r="E7">
            <v>28958.905235999999</v>
          </cell>
          <cell r="F7">
            <v>34112.3333785</v>
          </cell>
          <cell r="G7">
            <v>38696.266012189997</v>
          </cell>
          <cell r="H7">
            <v>39105.534287119997</v>
          </cell>
          <cell r="I7">
            <v>38026.14512809</v>
          </cell>
          <cell r="J7">
            <v>36756.413436269999</v>
          </cell>
          <cell r="K7">
            <v>38482.358218000001</v>
          </cell>
          <cell r="L7">
            <v>40365.553413000001</v>
          </cell>
          <cell r="M7">
            <v>44522.101067019998</v>
          </cell>
          <cell r="N7">
            <v>39215.204474029997</v>
          </cell>
          <cell r="O7">
            <v>36096.137456140001</v>
          </cell>
          <cell r="P7">
            <v>40530.178731439999</v>
          </cell>
          <cell r="Q7">
            <v>36877.556004120001</v>
          </cell>
          <cell r="R7">
            <v>44540.174848850002</v>
          </cell>
          <cell r="S7">
            <v>43867.269798890004</v>
          </cell>
          <cell r="T7">
            <v>45878.70137019</v>
          </cell>
          <cell r="U7">
            <v>49024.851581319999</v>
          </cell>
          <cell r="V7">
            <v>47213.999133470003</v>
          </cell>
          <cell r="W7">
            <v>46898.287265860003</v>
          </cell>
          <cell r="X7">
            <v>48544.79713626</v>
          </cell>
          <cell r="Y7">
            <v>53546.111044999998</v>
          </cell>
          <cell r="Z7">
            <v>51284.082863180003</v>
          </cell>
          <cell r="AA7">
            <v>45707.410571439999</v>
          </cell>
          <cell r="AB7">
            <v>48072.492930400003</v>
          </cell>
          <cell r="AC7">
            <v>44474.05354483</v>
          </cell>
          <cell r="AD7">
            <v>54375.979548089999</v>
          </cell>
          <cell r="AE7">
            <v>52360.884183529997</v>
          </cell>
          <cell r="AF7">
            <v>55611.573085260003</v>
          </cell>
          <cell r="AG7">
            <v>57200.38799571</v>
          </cell>
          <cell r="AH7">
            <v>54618.889834280002</v>
          </cell>
          <cell r="AI7">
            <v>58617.750202299998</v>
          </cell>
          <cell r="AJ7">
            <v>56563.53138927</v>
          </cell>
          <cell r="AK7">
            <v>59829.721090140003</v>
          </cell>
          <cell r="AL7">
            <v>57353.190451950002</v>
          </cell>
          <cell r="AM7">
            <v>53355.863714910003</v>
          </cell>
          <cell r="AN7">
            <v>51498.823080000002</v>
          </cell>
          <cell r="AO7">
            <v>55843.221995139997</v>
          </cell>
          <cell r="AP7">
            <v>58511.530495819999</v>
          </cell>
          <cell r="AQ7">
            <v>60894.543511010001</v>
          </cell>
          <cell r="AR7">
            <v>66204.225238119994</v>
          </cell>
          <cell r="AS7">
            <v>64775.700710999998</v>
          </cell>
          <cell r="AT7">
            <v>64475.977932590002</v>
          </cell>
          <cell r="AU7">
            <v>69921.302606340003</v>
          </cell>
          <cell r="AV7">
            <v>64003.632610089997</v>
          </cell>
          <cell r="AW7">
            <v>72308.871184880001</v>
          </cell>
          <cell r="AX7">
            <v>66564.352008169997</v>
          </cell>
          <cell r="AY7">
            <v>65154.305268960001</v>
          </cell>
          <cell r="AZ7">
            <v>65743.105842999998</v>
          </cell>
          <cell r="BA7">
            <v>66065.631182669997</v>
          </cell>
          <cell r="BB7">
            <v>66113.125663090002</v>
          </cell>
          <cell r="BC7">
            <v>63113.537578000003</v>
          </cell>
          <cell r="BD7">
            <v>75618.681036110007</v>
          </cell>
          <cell r="BE7">
            <v>68221.937002609993</v>
          </cell>
          <cell r="BF7">
            <v>73853.843483100005</v>
          </cell>
          <cell r="BG7">
            <v>72563.773225729994</v>
          </cell>
          <cell r="BH7">
            <v>63034.090210789996</v>
          </cell>
          <cell r="BI7">
            <v>79708.321320040006</v>
          </cell>
        </row>
        <row r="8">
          <cell r="A8" t="str">
            <v xml:space="preserve">  Abono de Cesantías</v>
          </cell>
          <cell r="B8">
            <v>18433.250967</v>
          </cell>
          <cell r="C8">
            <v>74165.280486999996</v>
          </cell>
          <cell r="D8">
            <v>17888.827603000002</v>
          </cell>
          <cell r="E8">
            <v>7166.4970549999998</v>
          </cell>
          <cell r="F8">
            <v>5098.9855740000003</v>
          </cell>
          <cell r="G8">
            <v>3300.9776569999999</v>
          </cell>
          <cell r="H8">
            <v>1767.172037</v>
          </cell>
          <cell r="I8">
            <v>1696.634382</v>
          </cell>
          <cell r="J8">
            <v>2073.8288029999999</v>
          </cell>
          <cell r="K8">
            <v>1071.7943299999999</v>
          </cell>
          <cell r="L8">
            <v>1187.7735279999999</v>
          </cell>
          <cell r="M8">
            <v>1152.1878939999999</v>
          </cell>
          <cell r="N8">
            <v>18549.581636999999</v>
          </cell>
          <cell r="O8">
            <v>81168.965117999993</v>
          </cell>
          <cell r="P8">
            <v>13378.491824999999</v>
          </cell>
          <cell r="Q8">
            <v>3594.4217319999998</v>
          </cell>
          <cell r="R8">
            <v>3879.6462889999998</v>
          </cell>
          <cell r="S8">
            <v>2805.6839949999999</v>
          </cell>
          <cell r="T8">
            <v>2230.122437</v>
          </cell>
          <cell r="U8">
            <v>2422.9643529999998</v>
          </cell>
          <cell r="V8">
            <v>1814.869353</v>
          </cell>
          <cell r="W8">
            <v>2023.6282450000001</v>
          </cell>
          <cell r="X8">
            <v>1741.407191</v>
          </cell>
          <cell r="Y8">
            <v>1455.97272</v>
          </cell>
          <cell r="Z8">
            <v>22462.296354999999</v>
          </cell>
          <cell r="AA8">
            <v>75618.843653000004</v>
          </cell>
          <cell r="AB8">
            <v>16689.554456999998</v>
          </cell>
          <cell r="AC8">
            <v>4674.0093880000004</v>
          </cell>
          <cell r="AD8">
            <v>4309.8963940000003</v>
          </cell>
          <cell r="AE8">
            <v>2334.895282</v>
          </cell>
          <cell r="AF8">
            <v>2013.85374</v>
          </cell>
          <cell r="AG8">
            <v>4191.0986290000001</v>
          </cell>
          <cell r="AH8">
            <v>1315.233827</v>
          </cell>
          <cell r="AI8">
            <v>1492.79989</v>
          </cell>
          <cell r="AJ8">
            <v>1201.247584</v>
          </cell>
          <cell r="AK8">
            <v>1090.0369539999999</v>
          </cell>
          <cell r="AL8">
            <v>20557.981674999999</v>
          </cell>
          <cell r="AM8">
            <v>79786.509934000002</v>
          </cell>
          <cell r="AN8">
            <v>7896.519902</v>
          </cell>
          <cell r="AO8">
            <v>11192.138598</v>
          </cell>
          <cell r="AP8">
            <v>3753.9508070000002</v>
          </cell>
          <cell r="AQ8">
            <v>2627.099217</v>
          </cell>
          <cell r="AR8">
            <v>2627.2456870000001</v>
          </cell>
          <cell r="AS8">
            <v>2008.4184090000001</v>
          </cell>
          <cell r="AT8">
            <v>1740.6839419999999</v>
          </cell>
          <cell r="AU8">
            <v>1985.910253</v>
          </cell>
          <cell r="AV8">
            <v>1444.5039107</v>
          </cell>
          <cell r="AW8">
            <v>1468.452841</v>
          </cell>
          <cell r="AX8">
            <v>19197.105559</v>
          </cell>
          <cell r="AY8">
            <v>79775.465444000001</v>
          </cell>
          <cell r="AZ8">
            <v>28505.503582000001</v>
          </cell>
          <cell r="BA8">
            <v>10045.370892000001</v>
          </cell>
          <cell r="BB8">
            <v>2727.7449649999999</v>
          </cell>
          <cell r="BC8">
            <v>2095.563744</v>
          </cell>
          <cell r="BD8">
            <v>2441.512232</v>
          </cell>
          <cell r="BE8">
            <v>2224.579964</v>
          </cell>
          <cell r="BF8">
            <v>1893.4190329999999</v>
          </cell>
          <cell r="BG8">
            <v>1411.568712</v>
          </cell>
          <cell r="BH8">
            <v>1046.978689</v>
          </cell>
          <cell r="BI8">
            <v>1229.359461</v>
          </cell>
        </row>
        <row r="9">
          <cell r="A9" t="str">
            <v>Cartera Educativa</v>
          </cell>
          <cell r="B9">
            <v>226.500744</v>
          </cell>
          <cell r="C9">
            <v>221.29853800000001</v>
          </cell>
          <cell r="D9">
            <v>313.66460499999999</v>
          </cell>
          <cell r="E9">
            <v>232.375776</v>
          </cell>
          <cell r="F9">
            <v>225.79051200000001</v>
          </cell>
          <cell r="G9">
            <v>285.34501</v>
          </cell>
          <cell r="H9">
            <v>186.310869</v>
          </cell>
          <cell r="I9">
            <v>249.20094399999999</v>
          </cell>
          <cell r="J9">
            <v>267.86680787</v>
          </cell>
          <cell r="K9">
            <v>224.774731</v>
          </cell>
          <cell r="L9">
            <v>314.49477899999999</v>
          </cell>
          <cell r="M9">
            <v>342.05716100000001</v>
          </cell>
          <cell r="N9">
            <v>246.926849</v>
          </cell>
          <cell r="O9">
            <v>250.76140024</v>
          </cell>
          <cell r="P9">
            <v>321.21817686000003</v>
          </cell>
          <cell r="Q9">
            <v>281.18345170999999</v>
          </cell>
          <cell r="R9">
            <v>339.60726345</v>
          </cell>
          <cell r="S9">
            <v>339.75147628000002</v>
          </cell>
          <cell r="T9">
            <v>263.03853473999999</v>
          </cell>
          <cell r="U9">
            <v>397.34574101999999</v>
          </cell>
          <cell r="V9">
            <v>369.32494600000001</v>
          </cell>
          <cell r="W9">
            <v>271.17728099999999</v>
          </cell>
          <cell r="X9">
            <v>337.48704710999999</v>
          </cell>
          <cell r="Y9">
            <v>443.06135399999999</v>
          </cell>
          <cell r="Z9">
            <v>340.81340848000002</v>
          </cell>
          <cell r="AA9">
            <v>385.72266791999999</v>
          </cell>
          <cell r="AB9">
            <v>469.31115629999999</v>
          </cell>
          <cell r="AC9">
            <v>426.78800799999999</v>
          </cell>
          <cell r="AD9">
            <v>593.20334600000001</v>
          </cell>
          <cell r="AE9">
            <v>449.89106299999997</v>
          </cell>
          <cell r="AF9">
            <v>408.80172399999998</v>
          </cell>
          <cell r="AG9">
            <v>442.44956028000001</v>
          </cell>
          <cell r="AH9">
            <v>370.26399663000001</v>
          </cell>
          <cell r="AI9">
            <v>445.16029003</v>
          </cell>
          <cell r="AJ9">
            <v>524.80209828</v>
          </cell>
          <cell r="AK9">
            <v>481.42384700000002</v>
          </cell>
          <cell r="AL9">
            <v>397.91774979000002</v>
          </cell>
          <cell r="AM9">
            <v>478.52951000000002</v>
          </cell>
          <cell r="AN9">
            <v>605.02816399999995</v>
          </cell>
          <cell r="AO9">
            <v>527.21334242</v>
          </cell>
          <cell r="AP9">
            <v>568.8552555</v>
          </cell>
          <cell r="AQ9">
            <v>542.00759200000005</v>
          </cell>
          <cell r="AR9">
            <v>433.25028067</v>
          </cell>
          <cell r="AS9">
            <v>469.53141799999997</v>
          </cell>
          <cell r="AT9">
            <v>518.76623600000005</v>
          </cell>
          <cell r="AU9">
            <v>523.54725236000002</v>
          </cell>
          <cell r="AV9">
            <v>559.76826253000002</v>
          </cell>
          <cell r="AW9">
            <v>649.53053399999999</v>
          </cell>
          <cell r="AX9">
            <v>486.37384300000002</v>
          </cell>
          <cell r="AY9">
            <v>798.17114300000003</v>
          </cell>
          <cell r="AZ9">
            <v>1071.3825336</v>
          </cell>
          <cell r="BA9">
            <v>419.70623899999998</v>
          </cell>
          <cell r="BB9">
            <v>526.17506500000002</v>
          </cell>
          <cell r="BC9">
            <v>522.93834804000005</v>
          </cell>
          <cell r="BD9">
            <v>528.87535300000002</v>
          </cell>
          <cell r="BE9">
            <v>530.75627352000004</v>
          </cell>
          <cell r="BF9">
            <v>590.65389100000004</v>
          </cell>
          <cell r="BG9">
            <v>609.31175299999995</v>
          </cell>
          <cell r="BH9">
            <v>592.79243599999995</v>
          </cell>
          <cell r="BI9">
            <v>612.35297600000001</v>
          </cell>
        </row>
        <row r="10">
          <cell r="A10" t="str">
            <v>Aportes de Afiliados</v>
          </cell>
          <cell r="B10">
            <v>45564.386921739999</v>
          </cell>
          <cell r="C10">
            <v>364344.87555746001</v>
          </cell>
          <cell r="D10">
            <v>55287.523494480003</v>
          </cell>
          <cell r="E10">
            <v>43203.474271999999</v>
          </cell>
          <cell r="F10">
            <v>43982.36877185</v>
          </cell>
          <cell r="G10">
            <v>41806.790894110003</v>
          </cell>
          <cell r="H10">
            <v>47691.913125550003</v>
          </cell>
          <cell r="I10">
            <v>44647.205825620003</v>
          </cell>
          <cell r="J10">
            <v>45241.454756979998</v>
          </cell>
          <cell r="K10">
            <v>42875.338284589998</v>
          </cell>
          <cell r="L10">
            <v>38916.335980000003</v>
          </cell>
          <cell r="M10">
            <v>76527.319465549997</v>
          </cell>
          <cell r="N10">
            <v>31851.854993690002</v>
          </cell>
          <cell r="O10">
            <v>414633.62372737</v>
          </cell>
          <cell r="P10">
            <v>45773.648465879996</v>
          </cell>
          <cell r="Q10">
            <v>39780.791850850001</v>
          </cell>
          <cell r="R10">
            <v>57444.135215369999</v>
          </cell>
          <cell r="S10">
            <v>51795.27653938</v>
          </cell>
          <cell r="T10">
            <v>50718.188540930001</v>
          </cell>
          <cell r="U10">
            <v>47899.090758910002</v>
          </cell>
          <cell r="V10">
            <v>39715.242400739997</v>
          </cell>
          <cell r="W10">
            <v>44168.584226999999</v>
          </cell>
          <cell r="X10">
            <v>40260.419429089998</v>
          </cell>
          <cell r="Y10">
            <v>81290.826449</v>
          </cell>
          <cell r="Z10">
            <v>41962.377266880001</v>
          </cell>
          <cell r="AA10">
            <v>506215.40570621</v>
          </cell>
          <cell r="AB10">
            <v>76748.932170419997</v>
          </cell>
          <cell r="AC10">
            <v>74147.531994660007</v>
          </cell>
          <cell r="AD10">
            <v>56702.290319020001</v>
          </cell>
          <cell r="AE10">
            <v>60169.324834489998</v>
          </cell>
          <cell r="AF10">
            <v>68669.260036559994</v>
          </cell>
          <cell r="AG10">
            <v>45710.959545140002</v>
          </cell>
          <cell r="AH10">
            <v>46328.542980259997</v>
          </cell>
          <cell r="AI10">
            <v>54458.926199239999</v>
          </cell>
          <cell r="AJ10">
            <v>42639.441474959996</v>
          </cell>
          <cell r="AK10">
            <v>92112.398356000005</v>
          </cell>
          <cell r="AL10">
            <v>52087.706222870002</v>
          </cell>
          <cell r="AM10">
            <v>602632.93696199998</v>
          </cell>
          <cell r="AN10">
            <v>70123.70631989</v>
          </cell>
          <cell r="AO10">
            <v>51611.017058559999</v>
          </cell>
          <cell r="AP10">
            <v>64503.68258113</v>
          </cell>
          <cell r="AQ10">
            <v>61881.49938293</v>
          </cell>
          <cell r="AR10">
            <v>86828.819134820005</v>
          </cell>
          <cell r="AS10">
            <v>49932.781790000001</v>
          </cell>
          <cell r="AT10">
            <v>48127.464035019999</v>
          </cell>
          <cell r="AU10">
            <v>59439.630512999996</v>
          </cell>
          <cell r="AV10">
            <v>48579.424100290002</v>
          </cell>
          <cell r="AW10">
            <v>109439.86043962</v>
          </cell>
          <cell r="AX10">
            <v>60452.913952529998</v>
          </cell>
          <cell r="AY10">
            <v>682129.35635947995</v>
          </cell>
          <cell r="AZ10">
            <v>68857.072159949996</v>
          </cell>
          <cell r="BA10">
            <v>65111.871332000002</v>
          </cell>
          <cell r="BB10">
            <v>71803.109883939993</v>
          </cell>
          <cell r="BC10">
            <v>55307.832712720003</v>
          </cell>
          <cell r="BD10">
            <v>84416.972018999993</v>
          </cell>
          <cell r="BE10">
            <v>56660.412319000003</v>
          </cell>
          <cell r="BF10">
            <v>65789.180749010004</v>
          </cell>
          <cell r="BG10">
            <v>48886.119068319997</v>
          </cell>
          <cell r="BH10">
            <v>55542.518687049997</v>
          </cell>
          <cell r="BI10">
            <v>108731.16973728</v>
          </cell>
        </row>
        <row r="11">
          <cell r="A11" t="str">
            <v>Ahorro Voluntario</v>
          </cell>
          <cell r="B11">
            <v>21426.3579909</v>
          </cell>
          <cell r="C11">
            <v>21272.760974270001</v>
          </cell>
          <cell r="D11">
            <v>25346.71816425</v>
          </cell>
          <cell r="E11">
            <v>22135.919716</v>
          </cell>
          <cell r="F11">
            <v>23631.709890999999</v>
          </cell>
          <cell r="G11">
            <v>23133.693147999998</v>
          </cell>
          <cell r="H11">
            <v>23190.427170250001</v>
          </cell>
          <cell r="I11">
            <v>23759.674022160001</v>
          </cell>
          <cell r="J11">
            <v>23801.296565000001</v>
          </cell>
          <cell r="K11">
            <v>22588.009075710001</v>
          </cell>
          <cell r="L11">
            <v>23872.000787000001</v>
          </cell>
          <cell r="M11">
            <v>23515.693859999999</v>
          </cell>
          <cell r="N11">
            <v>22663.463665629999</v>
          </cell>
          <cell r="O11">
            <v>23161.085900999999</v>
          </cell>
          <cell r="P11">
            <v>25398.679145999999</v>
          </cell>
          <cell r="Q11">
            <v>24081.021763910001</v>
          </cell>
          <cell r="R11">
            <v>25059.22350357</v>
          </cell>
          <cell r="S11">
            <v>24892.929355110002</v>
          </cell>
          <cell r="T11">
            <v>24568.029940699998</v>
          </cell>
          <cell r="U11">
            <v>25506.581700819999</v>
          </cell>
          <cell r="V11">
            <v>25284.610593000001</v>
          </cell>
          <cell r="W11">
            <v>24935.045908880002</v>
          </cell>
          <cell r="X11">
            <v>24715.67671842</v>
          </cell>
          <cell r="Y11">
            <v>24732.366015</v>
          </cell>
          <cell r="Z11">
            <v>25418.204288000001</v>
          </cell>
          <cell r="AA11">
            <v>26631.593182000001</v>
          </cell>
          <cell r="AB11">
            <v>27929.887216620002</v>
          </cell>
          <cell r="AC11">
            <v>27465.876913290002</v>
          </cell>
          <cell r="AD11">
            <v>28489.672533410001</v>
          </cell>
          <cell r="AE11">
            <v>27961.995911360002</v>
          </cell>
          <cell r="AF11">
            <v>30242.554440650001</v>
          </cell>
          <cell r="AG11">
            <v>30138.468443999998</v>
          </cell>
          <cell r="AH11">
            <v>27738.572396809999</v>
          </cell>
          <cell r="AI11">
            <v>30107.507712949999</v>
          </cell>
          <cell r="AJ11">
            <v>29129.3908084</v>
          </cell>
          <cell r="AK11">
            <v>27779.632757110001</v>
          </cell>
          <cell r="AL11">
            <v>29766.85865559</v>
          </cell>
          <cell r="AM11">
            <v>28486.279471000002</v>
          </cell>
          <cell r="AN11">
            <v>27280.04194005</v>
          </cell>
          <cell r="AO11">
            <v>30651.990436700002</v>
          </cell>
          <cell r="AP11">
            <v>29207.460849899999</v>
          </cell>
          <cell r="AQ11">
            <v>27246.997263009998</v>
          </cell>
          <cell r="AR11">
            <v>30095.200926509999</v>
          </cell>
          <cell r="AS11">
            <v>29113.158657</v>
          </cell>
          <cell r="AT11">
            <v>29289.506900640001</v>
          </cell>
          <cell r="AU11">
            <v>29628.30448974</v>
          </cell>
          <cell r="AV11">
            <v>27740.83603816</v>
          </cell>
          <cell r="AW11">
            <v>30517.852354940002</v>
          </cell>
          <cell r="AX11">
            <v>30498.62387453</v>
          </cell>
          <cell r="AY11">
            <v>31294.11642079</v>
          </cell>
          <cell r="AZ11">
            <v>33750.760539889998</v>
          </cell>
          <cell r="BA11">
            <v>32936.856493020001</v>
          </cell>
          <cell r="BB11">
            <v>33624.237224819997</v>
          </cell>
          <cell r="BC11">
            <v>31519.88693705</v>
          </cell>
          <cell r="BD11">
            <v>37219.95941879</v>
          </cell>
          <cell r="BE11">
            <v>34883.200621420001</v>
          </cell>
          <cell r="BF11">
            <v>36293.591508860001</v>
          </cell>
          <cell r="BG11">
            <v>36314.056351910003</v>
          </cell>
          <cell r="BH11">
            <v>32197.458058349999</v>
          </cell>
          <cell r="BI11">
            <v>35747.186878580003</v>
          </cell>
        </row>
        <row r="12">
          <cell r="A12" t="str">
            <v>Rendimientos Financieros</v>
          </cell>
          <cell r="B12">
            <v>8759.5373369299996</v>
          </cell>
          <cell r="C12">
            <v>25256.00842975</v>
          </cell>
          <cell r="D12">
            <v>2045.8875197299999</v>
          </cell>
          <cell r="E12">
            <v>17027.494509</v>
          </cell>
          <cell r="F12">
            <v>10132.963571</v>
          </cell>
          <cell r="G12">
            <v>2767.8786930000001</v>
          </cell>
          <cell r="H12">
            <v>3014.19647407</v>
          </cell>
          <cell r="I12">
            <v>305.49527690000002</v>
          </cell>
          <cell r="J12">
            <v>40864.042741999998</v>
          </cell>
          <cell r="K12">
            <v>4193.4521014299999</v>
          </cell>
          <cell r="L12">
            <v>12175.560442</v>
          </cell>
          <cell r="M12">
            <v>700.97519006000005</v>
          </cell>
          <cell r="N12">
            <v>8568.1560808300001</v>
          </cell>
          <cell r="O12">
            <v>18010.67632422</v>
          </cell>
          <cell r="P12">
            <v>694.78333792000001</v>
          </cell>
          <cell r="Q12">
            <v>16685.636964130001</v>
          </cell>
          <cell r="R12">
            <v>64144.253400499998</v>
          </cell>
          <cell r="S12">
            <v>10764.78934424</v>
          </cell>
          <cell r="T12">
            <v>9623.81147323</v>
          </cell>
          <cell r="U12">
            <v>11392.72011274</v>
          </cell>
          <cell r="V12">
            <v>24118.351593439998</v>
          </cell>
          <cell r="W12">
            <v>6242.11759308</v>
          </cell>
          <cell r="X12">
            <v>13903.93353633</v>
          </cell>
          <cell r="Y12">
            <v>2912.466449</v>
          </cell>
          <cell r="Z12">
            <v>6309.8383150700001</v>
          </cell>
          <cell r="AA12">
            <v>18781.085840880001</v>
          </cell>
          <cell r="AB12">
            <v>2277.2791170099999</v>
          </cell>
          <cell r="AC12">
            <v>21549.71481655</v>
          </cell>
          <cell r="AD12">
            <v>18351.853542050001</v>
          </cell>
          <cell r="AE12">
            <v>926.75612416000001</v>
          </cell>
          <cell r="AF12">
            <v>9566.3098793600002</v>
          </cell>
          <cell r="AG12">
            <v>11329.68417176</v>
          </cell>
          <cell r="AH12">
            <v>34556.768486720001</v>
          </cell>
          <cell r="AI12">
            <v>9960.9197674000006</v>
          </cell>
          <cell r="AJ12">
            <v>31267.249773939999</v>
          </cell>
          <cell r="AK12">
            <v>15492.07406542</v>
          </cell>
          <cell r="AL12">
            <v>4372.1102738099999</v>
          </cell>
          <cell r="AM12">
            <v>17677.277273</v>
          </cell>
          <cell r="AN12">
            <v>7493.3965742800001</v>
          </cell>
          <cell r="AO12">
            <v>7195.0540404699996</v>
          </cell>
          <cell r="AP12">
            <v>15262.845944459999</v>
          </cell>
          <cell r="AQ12">
            <v>3062.5664653399999</v>
          </cell>
          <cell r="AR12">
            <v>18732.46342263</v>
          </cell>
          <cell r="AS12">
            <v>14287.116215</v>
          </cell>
          <cell r="AT12">
            <v>10631.405914249999</v>
          </cell>
          <cell r="AU12">
            <v>6999.7512549000003</v>
          </cell>
          <cell r="AV12">
            <v>13225.413043070001</v>
          </cell>
          <cell r="AW12">
            <v>1183.44524619</v>
          </cell>
          <cell r="AX12">
            <v>1186.6680538999999</v>
          </cell>
          <cell r="AY12">
            <v>8274.3379738700005</v>
          </cell>
          <cell r="AZ12">
            <v>2679.6354140399999</v>
          </cell>
          <cell r="BA12">
            <v>5534.3496024799997</v>
          </cell>
          <cell r="BB12">
            <v>6878.5710949900003</v>
          </cell>
          <cell r="BC12">
            <v>5575.6254299000002</v>
          </cell>
          <cell r="BD12">
            <v>2683.0482341699999</v>
          </cell>
          <cell r="BE12">
            <v>7558.0859417000001</v>
          </cell>
          <cell r="BF12">
            <v>14454.65320509</v>
          </cell>
          <cell r="BG12">
            <v>7785.1540778799999</v>
          </cell>
          <cell r="BH12">
            <v>3434.3968138800001</v>
          </cell>
          <cell r="BI12">
            <v>2791.0606467299999</v>
          </cell>
        </row>
        <row r="13">
          <cell r="A13" t="str">
            <v>Recaudo Intereses Credito Constructor</v>
          </cell>
          <cell r="B13">
            <v>0</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row>
        <row r="14">
          <cell r="A14" t="str">
            <v xml:space="preserve">  Comisión Recaudo Seguros a Terceros</v>
          </cell>
          <cell r="B14">
            <v>451.64403800000002</v>
          </cell>
          <cell r="C14">
            <v>275.16585199999997</v>
          </cell>
          <cell r="D14">
            <v>270.03913599999998</v>
          </cell>
          <cell r="E14">
            <v>273.12635799999998</v>
          </cell>
          <cell r="F14">
            <v>0</v>
          </cell>
          <cell r="G14">
            <v>91.419250000000005</v>
          </cell>
          <cell r="H14">
            <v>537.75064399999997</v>
          </cell>
          <cell r="I14">
            <v>81.572819999999993</v>
          </cell>
          <cell r="J14">
            <v>506.34258699999998</v>
          </cell>
          <cell r="K14">
            <v>82.150439779999999</v>
          </cell>
          <cell r="L14">
            <v>83.654495999999995</v>
          </cell>
          <cell r="M14">
            <v>304.02565082000001</v>
          </cell>
          <cell r="N14">
            <v>318.145309</v>
          </cell>
          <cell r="O14">
            <v>0</v>
          </cell>
          <cell r="P14">
            <v>0</v>
          </cell>
          <cell r="Q14">
            <v>0</v>
          </cell>
          <cell r="R14">
            <v>0</v>
          </cell>
          <cell r="S14">
            <v>0</v>
          </cell>
          <cell r="T14">
            <v>0</v>
          </cell>
          <cell r="U14">
            <v>1607.75142385</v>
          </cell>
          <cell r="V14">
            <v>351.64689605000001</v>
          </cell>
          <cell r="W14">
            <v>365.09186168999997</v>
          </cell>
          <cell r="X14">
            <v>373.73550770999998</v>
          </cell>
          <cell r="Y14">
            <v>0</v>
          </cell>
          <cell r="Z14">
            <v>261.068172</v>
          </cell>
          <cell r="AA14">
            <v>403.77533226999998</v>
          </cell>
          <cell r="AB14">
            <v>338.91358896000003</v>
          </cell>
          <cell r="AC14">
            <v>408.04984459000002</v>
          </cell>
          <cell r="AD14">
            <v>405.23422436999999</v>
          </cell>
          <cell r="AE14">
            <v>401.67393578000002</v>
          </cell>
          <cell r="AF14">
            <v>379.18842806999999</v>
          </cell>
          <cell r="AG14">
            <v>441.27116504000003</v>
          </cell>
          <cell r="AH14">
            <v>442.15095371000001</v>
          </cell>
          <cell r="AI14">
            <v>433.97170375000002</v>
          </cell>
          <cell r="AJ14">
            <v>447.53995379999998</v>
          </cell>
          <cell r="AK14">
            <v>423.66613701</v>
          </cell>
          <cell r="AL14">
            <v>433.63356299999998</v>
          </cell>
          <cell r="AM14">
            <v>159.55714785999999</v>
          </cell>
          <cell r="AN14">
            <v>0</v>
          </cell>
          <cell r="AO14">
            <v>888.20878045999996</v>
          </cell>
          <cell r="AP14">
            <v>436.15272021999999</v>
          </cell>
          <cell r="AQ14">
            <v>137.65791100000001</v>
          </cell>
          <cell r="AR14">
            <v>536.71197500000005</v>
          </cell>
          <cell r="AS14">
            <v>646.80825000000004</v>
          </cell>
          <cell r="AT14">
            <v>480.95214499999997</v>
          </cell>
          <cell r="AU14">
            <v>494.84057000000001</v>
          </cell>
          <cell r="AV14">
            <v>502.00491</v>
          </cell>
          <cell r="AW14">
            <v>181.25509299999999</v>
          </cell>
          <cell r="AX14">
            <v>520.50944500000003</v>
          </cell>
          <cell r="AY14">
            <v>517.62269400000002</v>
          </cell>
          <cell r="AZ14">
            <v>684.11870999999996</v>
          </cell>
          <cell r="BA14">
            <v>704.41521499999999</v>
          </cell>
          <cell r="BB14">
            <v>548.66295100000002</v>
          </cell>
          <cell r="BC14">
            <v>352.861087</v>
          </cell>
          <cell r="BD14">
            <v>115.116215</v>
          </cell>
          <cell r="BE14">
            <v>547.62591793000001</v>
          </cell>
          <cell r="BF14">
            <v>779.08638069000006</v>
          </cell>
          <cell r="BG14">
            <v>0</v>
          </cell>
          <cell r="BH14">
            <v>613.06922792</v>
          </cell>
          <cell r="BI14">
            <v>961.35199458</v>
          </cell>
        </row>
        <row r="15">
          <cell r="A15" t="str">
            <v xml:space="preserve">  Arrendamiento activos fijos</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700</v>
          </cell>
          <cell r="AM15">
            <v>0</v>
          </cell>
          <cell r="AN15">
            <v>0</v>
          </cell>
          <cell r="AO15">
            <v>465</v>
          </cell>
          <cell r="AP15">
            <v>0</v>
          </cell>
          <cell r="AQ15">
            <v>0</v>
          </cell>
          <cell r="AR15">
            <v>0</v>
          </cell>
          <cell r="AS15">
            <v>0</v>
          </cell>
          <cell r="AT15">
            <v>499.76803000000001</v>
          </cell>
          <cell r="AU15">
            <v>0</v>
          </cell>
          <cell r="AV15">
            <v>3</v>
          </cell>
          <cell r="AW15">
            <v>12.495241999999999</v>
          </cell>
          <cell r="AX15">
            <v>3.0015399999999999</v>
          </cell>
          <cell r="AY15">
            <v>3</v>
          </cell>
          <cell r="AZ15">
            <v>761.906837</v>
          </cell>
          <cell r="BA15">
            <v>5.3813279999999999</v>
          </cell>
          <cell r="BB15">
            <v>3</v>
          </cell>
          <cell r="BC15">
            <v>15.137635</v>
          </cell>
          <cell r="BD15">
            <v>3.0493000000000001</v>
          </cell>
          <cell r="BE15">
            <v>2.9250699999999998</v>
          </cell>
          <cell r="BF15">
            <v>329.66956699999997</v>
          </cell>
          <cell r="BG15">
            <v>5.526999</v>
          </cell>
          <cell r="BH15">
            <v>5.4287270000000003</v>
          </cell>
          <cell r="BI15">
            <v>218.352585</v>
          </cell>
        </row>
        <row r="16">
          <cell r="A16" t="str">
            <v xml:space="preserve">  Venta de Activos</v>
          </cell>
          <cell r="B16">
            <v>0</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640</v>
          </cell>
          <cell r="AV16">
            <v>0</v>
          </cell>
          <cell r="AW16">
            <v>0</v>
          </cell>
          <cell r="AX16">
            <v>0</v>
          </cell>
          <cell r="AY16">
            <v>0</v>
          </cell>
          <cell r="AZ16">
            <v>0</v>
          </cell>
          <cell r="BA16">
            <v>0</v>
          </cell>
          <cell r="BB16">
            <v>154163.68423099999</v>
          </cell>
          <cell r="BC16">
            <v>0</v>
          </cell>
          <cell r="BD16">
            <v>0</v>
          </cell>
          <cell r="BE16">
            <v>0</v>
          </cell>
          <cell r="BF16">
            <v>0</v>
          </cell>
          <cell r="BG16">
            <v>0</v>
          </cell>
          <cell r="BH16">
            <v>0</v>
          </cell>
          <cell r="BI16">
            <v>0</v>
          </cell>
        </row>
        <row r="17">
          <cell r="A17" t="str">
            <v xml:space="preserve">  Ingreso comision adms. Cartera titularizada</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219.06177826000001</v>
          </cell>
          <cell r="BE17">
            <v>200.56138052</v>
          </cell>
          <cell r="BF17">
            <v>159.70947878999999</v>
          </cell>
          <cell r="BG17">
            <v>157.60001488</v>
          </cell>
          <cell r="BH17">
            <v>155.53731318999999</v>
          </cell>
          <cell r="BI17">
            <v>154.84847453</v>
          </cell>
        </row>
        <row r="18">
          <cell r="A18" t="str">
            <v>Otros Ingresos</v>
          </cell>
          <cell r="B18">
            <v>6907.28155823</v>
          </cell>
          <cell r="C18">
            <v>2480.1699033600003</v>
          </cell>
          <cell r="D18">
            <v>3234.7578165199998</v>
          </cell>
          <cell r="E18">
            <v>3952.3678981100002</v>
          </cell>
          <cell r="F18">
            <v>3780.7213466500002</v>
          </cell>
          <cell r="G18">
            <v>3286.9182979700004</v>
          </cell>
          <cell r="H18">
            <v>4190.1099980299996</v>
          </cell>
          <cell r="I18">
            <v>3725.0245871500001</v>
          </cell>
          <cell r="J18">
            <v>3704.3126574299999</v>
          </cell>
          <cell r="K18">
            <v>3896.8336234500002</v>
          </cell>
          <cell r="L18">
            <v>3882.3913076999997</v>
          </cell>
          <cell r="M18">
            <v>3424.57439385</v>
          </cell>
          <cell r="N18">
            <v>2803.0020782399997</v>
          </cell>
          <cell r="O18">
            <v>4983.3646045400001</v>
          </cell>
          <cell r="P18">
            <v>4172.11971104844</v>
          </cell>
          <cell r="Q18">
            <v>3146.4021392499999</v>
          </cell>
          <cell r="R18">
            <v>5259.7739328400003</v>
          </cell>
          <cell r="S18">
            <v>3828.5835869400003</v>
          </cell>
          <cell r="T18">
            <v>4631.9551503399998</v>
          </cell>
          <cell r="U18">
            <v>4796.0924738499998</v>
          </cell>
          <cell r="V18">
            <v>4048.6891408499996</v>
          </cell>
          <cell r="W18">
            <v>3425.1208730599997</v>
          </cell>
          <cell r="X18">
            <v>3362.5460709099998</v>
          </cell>
          <cell r="Y18">
            <v>3173.3433294699998</v>
          </cell>
          <cell r="Z18">
            <v>3633.4033387599998</v>
          </cell>
          <cell r="AA18">
            <v>3257.3182293499999</v>
          </cell>
          <cell r="AB18">
            <v>3659.9020503200004</v>
          </cell>
          <cell r="AC18">
            <v>4474.0726697099999</v>
          </cell>
          <cell r="AD18">
            <v>4928.3209259499999</v>
          </cell>
          <cell r="AE18">
            <v>2838.9892686499998</v>
          </cell>
          <cell r="AF18">
            <v>3832.3969129900001</v>
          </cell>
          <cell r="AG18">
            <v>3478.3776644600002</v>
          </cell>
          <cell r="AH18">
            <v>3407.7910250599998</v>
          </cell>
          <cell r="AI18">
            <v>3654.6124817699997</v>
          </cell>
          <cell r="AJ18">
            <v>3844.0172039899999</v>
          </cell>
          <cell r="AK18">
            <v>3340.7917249800003</v>
          </cell>
          <cell r="AL18">
            <v>3635.7675523199996</v>
          </cell>
          <cell r="AM18">
            <v>3496.0077174200001</v>
          </cell>
          <cell r="AN18">
            <v>4250.3691695999996</v>
          </cell>
          <cell r="AO18">
            <v>4421.7352873999998</v>
          </cell>
          <cell r="AP18">
            <v>5531.6868512000001</v>
          </cell>
          <cell r="AQ18">
            <v>4371.2606541699997</v>
          </cell>
          <cell r="AR18">
            <v>5148.6210828599997</v>
          </cell>
          <cell r="AS18">
            <v>4290.0255839299998</v>
          </cell>
          <cell r="AT18">
            <v>4122.0058885300004</v>
          </cell>
          <cell r="AU18">
            <v>3341.3923609800004</v>
          </cell>
          <cell r="AV18">
            <v>3692.5266012700004</v>
          </cell>
          <cell r="AW18">
            <v>3736.2002681000004</v>
          </cell>
          <cell r="AX18">
            <v>3098.1352295499996</v>
          </cell>
          <cell r="AY18">
            <v>3476.0005645500005</v>
          </cell>
          <cell r="AZ18">
            <v>5524.3914223599995</v>
          </cell>
          <cell r="BA18">
            <v>3286.9990733299996</v>
          </cell>
          <cell r="BB18">
            <v>4934.6894967200005</v>
          </cell>
          <cell r="BC18">
            <v>4351.9823941599998</v>
          </cell>
          <cell r="BD18">
            <v>5606.3360618500001</v>
          </cell>
          <cell r="BE18">
            <v>3589.1814410399998</v>
          </cell>
          <cell r="BF18">
            <v>4655.5940634799999</v>
          </cell>
          <cell r="BG18">
            <v>5107.0665660199993</v>
          </cell>
          <cell r="BH18">
            <v>2831.9863809800004</v>
          </cell>
          <cell r="BI18">
            <v>3836.84567582</v>
          </cell>
        </row>
        <row r="19">
          <cell r="A19" t="str">
            <v xml:space="preserve">  Reintegro de Crédito Educativo</v>
          </cell>
          <cell r="B19">
            <v>85.460637000000006</v>
          </cell>
          <cell r="C19">
            <v>6.570805</v>
          </cell>
          <cell r="D19">
            <v>9.1312080000000009</v>
          </cell>
          <cell r="E19">
            <v>23.838922</v>
          </cell>
          <cell r="F19">
            <v>1.2</v>
          </cell>
          <cell r="G19">
            <v>16.415444000000001</v>
          </cell>
          <cell r="H19">
            <v>23.352132999999998</v>
          </cell>
          <cell r="I19">
            <v>31.494845999999999</v>
          </cell>
          <cell r="J19">
            <v>6.9240000000000004</v>
          </cell>
          <cell r="K19">
            <v>4.5677589999999997</v>
          </cell>
          <cell r="L19">
            <v>4.11775</v>
          </cell>
          <cell r="M19">
            <v>49.629243000000002</v>
          </cell>
          <cell r="N19">
            <v>25.827089000000001</v>
          </cell>
          <cell r="O19">
            <v>45.004092999999997</v>
          </cell>
          <cell r="P19">
            <v>11.171027</v>
          </cell>
          <cell r="Q19">
            <v>0</v>
          </cell>
          <cell r="R19">
            <v>8.7544330000000006</v>
          </cell>
          <cell r="S19">
            <v>28.026969999999999</v>
          </cell>
          <cell r="T19">
            <v>46.817014999999998</v>
          </cell>
          <cell r="U19">
            <v>38.175331999999997</v>
          </cell>
          <cell r="V19">
            <v>14.159872999999999</v>
          </cell>
          <cell r="W19">
            <v>0</v>
          </cell>
          <cell r="X19">
            <v>21.845375000000001</v>
          </cell>
          <cell r="Y19">
            <v>35.876018999999999</v>
          </cell>
          <cell r="Z19">
            <v>47.594413000000003</v>
          </cell>
          <cell r="AA19">
            <v>8.5437820000000002</v>
          </cell>
          <cell r="AB19">
            <v>14.905684000000001</v>
          </cell>
          <cell r="AC19">
            <v>1.6604289999999999</v>
          </cell>
          <cell r="AD19">
            <v>7.8081820000000004</v>
          </cell>
          <cell r="AE19">
            <v>18.924751000000001</v>
          </cell>
          <cell r="AF19">
            <v>8.6916499999999992</v>
          </cell>
          <cell r="AG19">
            <v>11.693598</v>
          </cell>
          <cell r="AH19">
            <v>0</v>
          </cell>
          <cell r="AI19">
            <v>3.5</v>
          </cell>
          <cell r="AJ19">
            <v>28.474858999999999</v>
          </cell>
          <cell r="AK19">
            <v>32.160885</v>
          </cell>
          <cell r="AL19">
            <v>48.509659999999997</v>
          </cell>
          <cell r="AM19">
            <v>1.5701860000000001</v>
          </cell>
          <cell r="AN19">
            <v>0</v>
          </cell>
          <cell r="AO19">
            <v>3.0766260000000001</v>
          </cell>
          <cell r="AP19">
            <v>2.8145090000000001</v>
          </cell>
          <cell r="AQ19">
            <v>10.541466</v>
          </cell>
          <cell r="AR19">
            <v>6.79671</v>
          </cell>
          <cell r="AS19">
            <v>18.410921999999999</v>
          </cell>
          <cell r="AT19">
            <v>0.5</v>
          </cell>
          <cell r="AU19">
            <v>0</v>
          </cell>
          <cell r="AV19">
            <v>3.93</v>
          </cell>
          <cell r="AW19">
            <v>29.999445999999999</v>
          </cell>
          <cell r="AX19">
            <v>14.797276</v>
          </cell>
          <cell r="AY19">
            <v>3476.0005645500005</v>
          </cell>
          <cell r="AZ19">
            <v>9.1787530000000004</v>
          </cell>
          <cell r="BA19">
            <v>3286.9990733299996</v>
          </cell>
          <cell r="BB19">
            <v>4934.6894967200005</v>
          </cell>
          <cell r="BC19">
            <v>4351.9823941599998</v>
          </cell>
          <cell r="BD19">
            <v>5606.3360618500001</v>
          </cell>
          <cell r="BE19">
            <v>3589.1814410399998</v>
          </cell>
          <cell r="BF19">
            <v>4655.5940634799999</v>
          </cell>
          <cell r="BG19">
            <v>5107.0665660199993</v>
          </cell>
          <cell r="BH19">
            <v>2831.9863809800004</v>
          </cell>
          <cell r="BI19">
            <v>3836.84567582</v>
          </cell>
        </row>
        <row r="20">
          <cell r="A20" t="str">
            <v xml:space="preserve">  Reintegros Cartera Hipotecaria</v>
          </cell>
          <cell r="B20">
            <v>1740.0533165100001</v>
          </cell>
          <cell r="C20">
            <v>356.35816776000001</v>
          </cell>
          <cell r="D20">
            <v>1099.0142112599999</v>
          </cell>
          <cell r="E20">
            <v>680.85801600000002</v>
          </cell>
          <cell r="F20">
            <v>1063.8183120000001</v>
          </cell>
          <cell r="G20">
            <v>775.37307380000004</v>
          </cell>
          <cell r="H20">
            <v>731.95307517000003</v>
          </cell>
          <cell r="I20">
            <v>1030.6367251500001</v>
          </cell>
          <cell r="J20">
            <v>1369.26868027</v>
          </cell>
          <cell r="K20">
            <v>1538.2969880000001</v>
          </cell>
          <cell r="L20">
            <v>1271.0246503799999</v>
          </cell>
          <cell r="M20">
            <v>1589.8839463700001</v>
          </cell>
          <cell r="N20">
            <v>455.27572378999997</v>
          </cell>
          <cell r="O20">
            <v>1071.357994</v>
          </cell>
          <cell r="P20">
            <v>1.3701807484399999</v>
          </cell>
          <cell r="Q20">
            <v>922.38279456999999</v>
          </cell>
          <cell r="R20">
            <v>1465.5957133100001</v>
          </cell>
          <cell r="S20">
            <v>1341.43443351</v>
          </cell>
          <cell r="T20">
            <v>1905.1216660499999</v>
          </cell>
          <cell r="U20">
            <v>1945.4959644600001</v>
          </cell>
          <cell r="V20">
            <v>1847.3820152799999</v>
          </cell>
          <cell r="W20">
            <v>1275.6902132800001</v>
          </cell>
          <cell r="X20">
            <v>1547.5412451499999</v>
          </cell>
          <cell r="Y20">
            <v>1185.6837969999999</v>
          </cell>
          <cell r="Z20">
            <v>1430.8954947300001</v>
          </cell>
          <cell r="AA20">
            <v>1049.5532385700001</v>
          </cell>
          <cell r="AB20">
            <v>1123.9585957100001</v>
          </cell>
          <cell r="AC20">
            <v>1371.68898195</v>
          </cell>
          <cell r="AD20">
            <v>1426.0748000799999</v>
          </cell>
          <cell r="AE20">
            <v>819.28031795000004</v>
          </cell>
          <cell r="AF20">
            <v>1186.45450648</v>
          </cell>
          <cell r="AG20">
            <v>1156.4355001199999</v>
          </cell>
          <cell r="AH20">
            <v>1390.56147842</v>
          </cell>
          <cell r="AI20">
            <v>1331.1240623799999</v>
          </cell>
          <cell r="AJ20">
            <v>1721.9603677600001</v>
          </cell>
          <cell r="AK20">
            <v>1555.9874377399999</v>
          </cell>
          <cell r="AL20">
            <v>990.13347322000004</v>
          </cell>
          <cell r="AM20">
            <v>1560.4888762400001</v>
          </cell>
          <cell r="AN20">
            <v>1981.45969393</v>
          </cell>
          <cell r="AO20">
            <v>1508.0273704599999</v>
          </cell>
          <cell r="AP20">
            <v>2082.83026591</v>
          </cell>
          <cell r="AQ20">
            <v>1365.2629139200001</v>
          </cell>
          <cell r="AR20">
            <v>1307.9723289799999</v>
          </cell>
          <cell r="AS20">
            <v>1454.1557146499999</v>
          </cell>
          <cell r="AT20">
            <v>1484.9558687199999</v>
          </cell>
          <cell r="AU20">
            <v>1302.150715</v>
          </cell>
          <cell r="AV20">
            <v>1830.64103419</v>
          </cell>
          <cell r="AW20">
            <v>1497.7747859999999</v>
          </cell>
          <cell r="AX20">
            <v>1015.95470977</v>
          </cell>
          <cell r="AY20">
            <v>10.884779999999999</v>
          </cell>
          <cell r="AZ20">
            <v>1784.697846</v>
          </cell>
          <cell r="BA20">
            <v>0</v>
          </cell>
          <cell r="BB20">
            <v>2.6682000000000001</v>
          </cell>
          <cell r="BC20">
            <v>15.591208999999999</v>
          </cell>
          <cell r="BD20">
            <v>11.140255</v>
          </cell>
          <cell r="BE20">
            <v>6.3961649999999999</v>
          </cell>
          <cell r="BF20">
            <v>0.98370000000000002</v>
          </cell>
          <cell r="BG20">
            <v>2.9628000000000001</v>
          </cell>
          <cell r="BH20">
            <v>4.5922340000000004</v>
          </cell>
          <cell r="BI20">
            <v>10.652438999999999</v>
          </cell>
        </row>
        <row r="21">
          <cell r="A21" t="str">
            <v xml:space="preserve">  Reintegros Aportes de Cesantías</v>
          </cell>
          <cell r="B21">
            <v>3889.9431199999999</v>
          </cell>
          <cell r="C21">
            <v>1633.892873</v>
          </cell>
          <cell r="D21">
            <v>2026.4407650000001</v>
          </cell>
          <cell r="E21">
            <v>2220.9730306699998</v>
          </cell>
          <cell r="F21">
            <v>2350.3579619100001</v>
          </cell>
          <cell r="G21">
            <v>2325.1734866100001</v>
          </cell>
          <cell r="H21">
            <v>2180.19459241</v>
          </cell>
          <cell r="I21">
            <v>2460.7113377800001</v>
          </cell>
          <cell r="J21">
            <v>1919.38959535</v>
          </cell>
          <cell r="K21">
            <v>1988.3371734699999</v>
          </cell>
          <cell r="L21">
            <v>1912.20021565</v>
          </cell>
          <cell r="M21">
            <v>1533.5395599999999</v>
          </cell>
          <cell r="N21">
            <v>2064.57374703</v>
          </cell>
          <cell r="O21">
            <v>2736.5389906599999</v>
          </cell>
          <cell r="P21">
            <v>3778.1955561599998</v>
          </cell>
          <cell r="Q21">
            <v>2058.07057386</v>
          </cell>
          <cell r="R21">
            <v>3102.8960940900001</v>
          </cell>
          <cell r="S21">
            <v>2182.0255629500002</v>
          </cell>
          <cell r="T21">
            <v>2266.0943056000001</v>
          </cell>
          <cell r="U21">
            <v>2536.8629026799999</v>
          </cell>
          <cell r="V21">
            <v>2025.0179034099999</v>
          </cell>
          <cell r="W21">
            <v>1929.1027873099999</v>
          </cell>
          <cell r="X21">
            <v>1640.37580486</v>
          </cell>
          <cell r="Y21">
            <v>1660.1104794299999</v>
          </cell>
          <cell r="Z21">
            <v>1886.8878078400001</v>
          </cell>
          <cell r="AA21">
            <v>1998.0204493799999</v>
          </cell>
          <cell r="AB21">
            <v>2288.5507014700001</v>
          </cell>
          <cell r="AC21">
            <v>2578.9123762999998</v>
          </cell>
          <cell r="AD21">
            <v>2936.4285517600001</v>
          </cell>
          <cell r="AE21">
            <v>1892.09564105</v>
          </cell>
          <cell r="AF21">
            <v>2419.81031816</v>
          </cell>
          <cell r="AG21">
            <v>2175.6460586600001</v>
          </cell>
          <cell r="AH21">
            <v>1524.4265173900001</v>
          </cell>
          <cell r="AI21">
            <v>1998.6316819799999</v>
          </cell>
          <cell r="AJ21">
            <v>1882.91867508</v>
          </cell>
          <cell r="AK21">
            <v>1519.142032</v>
          </cell>
          <cell r="AL21">
            <v>2147.2730033799999</v>
          </cell>
          <cell r="AM21">
            <v>1851.8560215699999</v>
          </cell>
          <cell r="AN21">
            <v>2145.6117086099998</v>
          </cell>
          <cell r="AO21">
            <v>2782.1571877299998</v>
          </cell>
          <cell r="AP21">
            <v>2668.5372158300002</v>
          </cell>
          <cell r="AQ21">
            <v>2863.5534487</v>
          </cell>
          <cell r="AR21">
            <v>3353.6790958900001</v>
          </cell>
          <cell r="AS21">
            <v>2589.8207890799999</v>
          </cell>
          <cell r="AT21">
            <v>2463.5170154100001</v>
          </cell>
          <cell r="AU21">
            <v>1990.49096229</v>
          </cell>
          <cell r="AV21">
            <v>1597.7088185800001</v>
          </cell>
          <cell r="AW21">
            <v>1934.7413437800001</v>
          </cell>
          <cell r="AX21">
            <v>1926.9461723500001</v>
          </cell>
          <cell r="AY21">
            <v>1385.4846637400001</v>
          </cell>
          <cell r="AZ21">
            <v>3336.5238425100001</v>
          </cell>
          <cell r="BA21">
            <v>808.86825994000003</v>
          </cell>
          <cell r="BB21">
            <v>1552.15741024</v>
          </cell>
          <cell r="BC21">
            <v>1385.6553235599999</v>
          </cell>
          <cell r="BD21">
            <v>1976.81371745</v>
          </cell>
          <cell r="BE21">
            <v>1307.206962</v>
          </cell>
          <cell r="BF21">
            <v>1919.7736174199999</v>
          </cell>
          <cell r="BG21">
            <v>1210.7453761899999</v>
          </cell>
          <cell r="BH21">
            <v>826.27775911000003</v>
          </cell>
          <cell r="BI21">
            <v>915.67274233000001</v>
          </cell>
        </row>
        <row r="22">
          <cell r="A22" t="str">
            <v xml:space="preserve">  Otros Ingresos - código 19 </v>
          </cell>
          <cell r="B22">
            <v>1191.8244847200001</v>
          </cell>
          <cell r="C22">
            <v>483.3480576</v>
          </cell>
          <cell r="D22">
            <v>100.17163226</v>
          </cell>
          <cell r="E22">
            <v>1026.6979294400001</v>
          </cell>
          <cell r="F22">
            <v>365.34507273999998</v>
          </cell>
          <cell r="G22">
            <v>169.95629356000001</v>
          </cell>
          <cell r="H22">
            <v>1254.61019745</v>
          </cell>
          <cell r="I22">
            <v>202.18167822000001</v>
          </cell>
          <cell r="J22">
            <v>408.73038180999998</v>
          </cell>
          <cell r="K22">
            <v>365.63170298</v>
          </cell>
          <cell r="L22">
            <v>695.04869167000004</v>
          </cell>
          <cell r="M22">
            <v>251.52164447999999</v>
          </cell>
          <cell r="N22">
            <v>257.32551841999998</v>
          </cell>
          <cell r="O22">
            <v>1130.46352688</v>
          </cell>
          <cell r="P22">
            <v>381.38294714</v>
          </cell>
          <cell r="Q22">
            <v>165.94877081999999</v>
          </cell>
          <cell r="R22">
            <v>682.52769244000001</v>
          </cell>
          <cell r="S22">
            <v>277.09662048000001</v>
          </cell>
          <cell r="T22">
            <v>413.92216368999999</v>
          </cell>
          <cell r="U22">
            <v>275.55827470999998</v>
          </cell>
          <cell r="V22">
            <v>162.12934916</v>
          </cell>
          <cell r="W22">
            <v>220.32787246999999</v>
          </cell>
          <cell r="X22">
            <v>152.78364590000001</v>
          </cell>
          <cell r="Y22">
            <v>291.67303404</v>
          </cell>
          <cell r="Z22">
            <v>268.02562318999998</v>
          </cell>
          <cell r="AA22">
            <v>201.20075940000001</v>
          </cell>
          <cell r="AB22">
            <v>232.48706913999999</v>
          </cell>
          <cell r="AC22">
            <v>521.81088246000002</v>
          </cell>
          <cell r="AD22">
            <v>558.00939211000002</v>
          </cell>
          <cell r="AE22">
            <v>108.68855865</v>
          </cell>
          <cell r="AF22">
            <v>217.44043834999999</v>
          </cell>
          <cell r="AG22">
            <v>134.60250768</v>
          </cell>
          <cell r="AH22">
            <v>492.80302925000001</v>
          </cell>
          <cell r="AI22">
            <v>321.35673740999999</v>
          </cell>
          <cell r="AJ22">
            <v>210.66330214999999</v>
          </cell>
          <cell r="AK22">
            <v>233.50137024</v>
          </cell>
          <cell r="AL22">
            <v>449.85141571999998</v>
          </cell>
          <cell r="AM22">
            <v>82.092633609999993</v>
          </cell>
          <cell r="AN22">
            <v>123.29776706</v>
          </cell>
          <cell r="AO22">
            <v>128.47410321000001</v>
          </cell>
          <cell r="AP22">
            <v>777.50486046000003</v>
          </cell>
          <cell r="AQ22">
            <v>131.90282554999999</v>
          </cell>
          <cell r="AR22">
            <v>480.17294799000001</v>
          </cell>
          <cell r="AS22">
            <v>227.63815819999999</v>
          </cell>
          <cell r="AT22">
            <v>173.03300440000001</v>
          </cell>
          <cell r="AU22">
            <v>48.750683690000002</v>
          </cell>
          <cell r="AV22">
            <v>260.24674850000002</v>
          </cell>
          <cell r="AW22">
            <v>273.68469232000001</v>
          </cell>
          <cell r="AX22">
            <v>140.43707143</v>
          </cell>
          <cell r="AY22">
            <v>1963.2552641699999</v>
          </cell>
          <cell r="AZ22">
            <v>393.99098085000003</v>
          </cell>
          <cell r="BA22">
            <v>2388.5358036299999</v>
          </cell>
          <cell r="BB22">
            <v>3276.4170945999999</v>
          </cell>
          <cell r="BC22">
            <v>2883.6135419299999</v>
          </cell>
          <cell r="BD22">
            <v>3362.4916301899998</v>
          </cell>
          <cell r="BE22">
            <v>2130.6094320799998</v>
          </cell>
          <cell r="BF22">
            <v>2579.2197751399999</v>
          </cell>
          <cell r="BG22">
            <v>2318.6797805699998</v>
          </cell>
          <cell r="BH22">
            <v>1900.5713380300001</v>
          </cell>
          <cell r="BI22">
            <v>2028.8747503699999</v>
          </cell>
        </row>
        <row r="23">
          <cell r="A23" t="str">
            <v>C.   EGRESOS VIGENCIA</v>
          </cell>
          <cell r="B23">
            <v>108280.32305400999</v>
          </cell>
          <cell r="C23">
            <v>193540.74195219501</v>
          </cell>
          <cell r="D23">
            <v>174218.97389975001</v>
          </cell>
          <cell r="E23">
            <v>165717.86990124002</v>
          </cell>
          <cell r="F23">
            <v>172929.13263405999</v>
          </cell>
          <cell r="G23">
            <v>162630.17103510001</v>
          </cell>
          <cell r="H23">
            <v>153745.79562731998</v>
          </cell>
          <cell r="I23">
            <v>163395.52497910999</v>
          </cell>
          <cell r="J23">
            <v>158718.01493123002</v>
          </cell>
          <cell r="K23">
            <v>136570.00438085903</v>
          </cell>
          <cell r="L23">
            <v>158377.70056425</v>
          </cell>
          <cell r="M23">
            <v>144355.57821390999</v>
          </cell>
          <cell r="N23">
            <v>124490.46051276001</v>
          </cell>
          <cell r="O23">
            <v>234770.01207640997</v>
          </cell>
          <cell r="P23">
            <v>217824.44742302</v>
          </cell>
          <cell r="Q23">
            <v>153424.77942078997</v>
          </cell>
          <cell r="R23">
            <v>205393.48235844998</v>
          </cell>
          <cell r="S23">
            <v>180710.96790382001</v>
          </cell>
          <cell r="T23">
            <v>193391.62007069</v>
          </cell>
          <cell r="U23">
            <v>234633.05251514004</v>
          </cell>
          <cell r="V23">
            <v>200353.86337073002</v>
          </cell>
          <cell r="W23">
            <v>152811.96930520999</v>
          </cell>
          <cell r="X23">
            <v>170966.54643943999</v>
          </cell>
          <cell r="Y23">
            <v>171338.64083642996</v>
          </cell>
          <cell r="Z23">
            <v>138170.97530606002</v>
          </cell>
          <cell r="AA23">
            <v>279891.72571446997</v>
          </cell>
          <cell r="AB23">
            <v>251504.51803234001</v>
          </cell>
          <cell r="AC23">
            <v>199658.01912011</v>
          </cell>
          <cell r="AD23">
            <v>243775.26828585003</v>
          </cell>
          <cell r="AE23">
            <v>204114.33863568003</v>
          </cell>
          <cell r="AF23">
            <v>216739.24709824999</v>
          </cell>
          <cell r="AG23">
            <v>203324.54466624002</v>
          </cell>
          <cell r="AH23">
            <v>155843.82580439997</v>
          </cell>
          <cell r="AI23">
            <v>218119.17647892004</v>
          </cell>
          <cell r="AJ23">
            <v>220884.93656317002</v>
          </cell>
          <cell r="AK23">
            <v>199134.35514064998</v>
          </cell>
          <cell r="AL23">
            <v>181019.47772070998</v>
          </cell>
          <cell r="AM23">
            <v>297072.90769895993</v>
          </cell>
          <cell r="AN23">
            <v>224013.61610651997</v>
          </cell>
          <cell r="AO23">
            <v>303544.23446965998</v>
          </cell>
          <cell r="AP23">
            <v>250860.94032268997</v>
          </cell>
          <cell r="AQ23">
            <v>218968.02560687004</v>
          </cell>
          <cell r="AR23">
            <v>274432.77072756004</v>
          </cell>
          <cell r="AS23">
            <v>215795.86232536999</v>
          </cell>
          <cell r="AT23">
            <v>215237.23304700002</v>
          </cell>
          <cell r="AU23">
            <v>220647.25662828999</v>
          </cell>
          <cell r="AV23">
            <v>195068.71009852999</v>
          </cell>
          <cell r="AW23">
            <v>204770.61452166998</v>
          </cell>
          <cell r="AX23">
            <v>189150.06207176001</v>
          </cell>
          <cell r="AY23">
            <v>321738.23091816006</v>
          </cell>
          <cell r="AZ23">
            <v>322017.99358459999</v>
          </cell>
          <cell r="BA23">
            <v>248864.98519553</v>
          </cell>
          <cell r="BB23">
            <v>254801.87471886998</v>
          </cell>
          <cell r="BC23">
            <v>179978.31151227001</v>
          </cell>
          <cell r="BD23">
            <v>239879.64857656998</v>
          </cell>
          <cell r="BE23">
            <v>196136.80728730001</v>
          </cell>
          <cell r="BF23">
            <v>207965.37646773001</v>
          </cell>
          <cell r="BG23">
            <v>188520.49259050001</v>
          </cell>
          <cell r="BH23">
            <v>159659.03248122</v>
          </cell>
          <cell r="BI23">
            <v>170402.18210858002</v>
          </cell>
        </row>
        <row r="24">
          <cell r="A24" t="str">
            <v>Gastos Operacionales y no Operacionales</v>
          </cell>
          <cell r="B24">
            <v>9560.0733230600017</v>
          </cell>
          <cell r="C24">
            <v>9067.7370247399995</v>
          </cell>
          <cell r="D24">
            <v>12597.316262789998</v>
          </cell>
          <cell r="E24">
            <v>9386.5328328800006</v>
          </cell>
          <cell r="F24">
            <v>14998.8281221</v>
          </cell>
          <cell r="G24">
            <v>13515.52588064</v>
          </cell>
          <cell r="H24">
            <v>11629.49746948</v>
          </cell>
          <cell r="I24">
            <v>12318.294655200001</v>
          </cell>
          <cell r="J24">
            <v>11564.148689020001</v>
          </cell>
          <cell r="K24">
            <v>6903.3743790899998</v>
          </cell>
          <cell r="L24">
            <v>11905.56832362</v>
          </cell>
          <cell r="M24">
            <v>19317.47177805</v>
          </cell>
          <cell r="N24">
            <v>9578.8244421500003</v>
          </cell>
          <cell r="O24">
            <v>9454.14632265</v>
          </cell>
          <cell r="P24">
            <v>11638.149854489999</v>
          </cell>
          <cell r="Q24">
            <v>9208.9362715700008</v>
          </cell>
          <cell r="R24">
            <v>12612.972797930001</v>
          </cell>
          <cell r="S24">
            <v>9045.0409551800003</v>
          </cell>
          <cell r="T24">
            <v>12632.636810980001</v>
          </cell>
          <cell r="U24">
            <v>17064.69782225</v>
          </cell>
          <cell r="V24">
            <v>12189.502342649999</v>
          </cell>
          <cell r="W24">
            <v>8542.7870012900003</v>
          </cell>
          <cell r="X24">
            <v>14144.736544309999</v>
          </cell>
          <cell r="Y24">
            <v>14653.949005319999</v>
          </cell>
          <cell r="Z24">
            <v>7871.5117125099996</v>
          </cell>
          <cell r="AA24">
            <v>13931.97972598</v>
          </cell>
          <cell r="AB24">
            <v>16812.223880090001</v>
          </cell>
          <cell r="AC24">
            <v>8625.88288741</v>
          </cell>
          <cell r="AD24">
            <v>16465.015412230001</v>
          </cell>
          <cell r="AE24">
            <v>16976.006719060002</v>
          </cell>
          <cell r="AF24">
            <v>17837.652512870001</v>
          </cell>
          <cell r="AG24">
            <v>20432.954258960002</v>
          </cell>
          <cell r="AH24">
            <v>12324.339469160001</v>
          </cell>
          <cell r="AI24">
            <v>12880.204271320001</v>
          </cell>
          <cell r="AJ24">
            <v>16724.788380950002</v>
          </cell>
          <cell r="AK24">
            <v>21680.949489799998</v>
          </cell>
          <cell r="AL24">
            <v>11308.083373449999</v>
          </cell>
          <cell r="AM24">
            <v>15473.942851330001</v>
          </cell>
          <cell r="AN24">
            <v>12398.98026117</v>
          </cell>
          <cell r="AO24">
            <v>15163.781011880001</v>
          </cell>
          <cell r="AP24">
            <v>14771.42291933</v>
          </cell>
          <cell r="AQ24">
            <v>14593.58243004</v>
          </cell>
          <cell r="AR24">
            <v>14160.338863179999</v>
          </cell>
          <cell r="AS24">
            <v>12441.610103430001</v>
          </cell>
          <cell r="AT24">
            <v>12569.60593733</v>
          </cell>
          <cell r="AU24">
            <v>11982.509617289999</v>
          </cell>
          <cell r="AV24">
            <v>15395.10087038</v>
          </cell>
          <cell r="AW24">
            <v>22032.374498950001</v>
          </cell>
          <cell r="AX24">
            <v>9004.4514636799995</v>
          </cell>
          <cell r="AY24">
            <v>14408.833347339998</v>
          </cell>
          <cell r="AZ24">
            <v>15938.84812472</v>
          </cell>
          <cell r="BA24">
            <v>15462.817787149999</v>
          </cell>
          <cell r="BB24">
            <v>16930.016168869999</v>
          </cell>
          <cell r="BC24">
            <v>15908.74261927</v>
          </cell>
          <cell r="BD24">
            <v>17196.012636569998</v>
          </cell>
          <cell r="BE24">
            <v>14832.870075119999</v>
          </cell>
          <cell r="BF24">
            <v>17804.347460730001</v>
          </cell>
          <cell r="BG24">
            <v>15616.114085339999</v>
          </cell>
          <cell r="BH24">
            <v>11368.012510709999</v>
          </cell>
          <cell r="BI24">
            <v>14200.56851958</v>
          </cell>
        </row>
        <row r="25">
          <cell r="A25" t="str">
            <v xml:space="preserve">Cesantías </v>
          </cell>
          <cell r="B25">
            <v>45560.085574999997</v>
          </cell>
          <cell r="C25">
            <v>110279.53528299999</v>
          </cell>
          <cell r="D25">
            <v>83398.407240999994</v>
          </cell>
          <cell r="E25">
            <v>74034.122293000008</v>
          </cell>
          <cell r="F25">
            <v>68913.965775999997</v>
          </cell>
          <cell r="G25">
            <v>58255.727406999998</v>
          </cell>
          <cell r="H25">
            <v>52541.249653000006</v>
          </cell>
          <cell r="I25">
            <v>58083.442662999994</v>
          </cell>
          <cell r="J25">
            <v>49269.907556999999</v>
          </cell>
          <cell r="K25">
            <v>39924.171631999998</v>
          </cell>
          <cell r="L25">
            <v>41842.073126000003</v>
          </cell>
          <cell r="M25">
            <v>41750.045525000001</v>
          </cell>
          <cell r="N25">
            <v>48568.634887</v>
          </cell>
          <cell r="O25">
            <v>133202.55127900001</v>
          </cell>
          <cell r="P25">
            <v>109141.37593000001</v>
          </cell>
          <cell r="Q25">
            <v>68625.178133000009</v>
          </cell>
          <cell r="R25">
            <v>79135.383785999991</v>
          </cell>
          <cell r="S25">
            <v>64860.626213000003</v>
          </cell>
          <cell r="T25">
            <v>62841.576019999993</v>
          </cell>
          <cell r="U25">
            <v>74004.007578999997</v>
          </cell>
          <cell r="V25">
            <v>59106.688670000003</v>
          </cell>
          <cell r="W25">
            <v>49364.199984999999</v>
          </cell>
          <cell r="X25">
            <v>50281.859809000001</v>
          </cell>
          <cell r="Y25">
            <v>46138.868782999998</v>
          </cell>
          <cell r="Z25">
            <v>61242.316575999997</v>
          </cell>
          <cell r="AA25">
            <v>141070.594052</v>
          </cell>
          <cell r="AB25">
            <v>123706.85491299999</v>
          </cell>
          <cell r="AC25">
            <v>95904.929089999991</v>
          </cell>
          <cell r="AD25">
            <v>84921.505341000011</v>
          </cell>
          <cell r="AE25">
            <v>67198.888548999996</v>
          </cell>
          <cell r="AF25">
            <v>77185.992922000005</v>
          </cell>
          <cell r="AG25">
            <v>69800.022987000004</v>
          </cell>
          <cell r="AH25">
            <v>55110.803835999999</v>
          </cell>
          <cell r="AI25">
            <v>63643.103853000008</v>
          </cell>
          <cell r="AJ25">
            <v>57649.088384000002</v>
          </cell>
          <cell r="AK25">
            <v>51906.005420000001</v>
          </cell>
          <cell r="AL25">
            <v>70247.103437999991</v>
          </cell>
          <cell r="AM25">
            <v>151869.53059399998</v>
          </cell>
          <cell r="AN25">
            <v>109420.03972</v>
          </cell>
          <cell r="AO25">
            <v>137194.45020999998</v>
          </cell>
          <cell r="AP25">
            <v>97533.359400999994</v>
          </cell>
          <cell r="AQ25">
            <v>75865.779345000003</v>
          </cell>
          <cell r="AR25">
            <v>102813.425802</v>
          </cell>
          <cell r="AS25">
            <v>69328.734656999994</v>
          </cell>
          <cell r="AT25">
            <v>64699.889126999995</v>
          </cell>
          <cell r="AU25">
            <v>64430.528309000001</v>
          </cell>
          <cell r="AV25">
            <v>52279.288136999996</v>
          </cell>
          <cell r="AW25">
            <v>55400.869015000004</v>
          </cell>
          <cell r="AX25">
            <v>72757.370752000003</v>
          </cell>
          <cell r="AY25">
            <v>163813.64679900001</v>
          </cell>
          <cell r="AZ25">
            <v>160006.06558900001</v>
          </cell>
          <cell r="BA25">
            <v>118671.72233399999</v>
          </cell>
          <cell r="BB25">
            <v>106473.39958100001</v>
          </cell>
          <cell r="BC25">
            <v>73184.799075000003</v>
          </cell>
          <cell r="BD25">
            <v>100364.198089</v>
          </cell>
          <cell r="BE25">
            <v>76304.506917000006</v>
          </cell>
          <cell r="BF25">
            <v>72395.144261000009</v>
          </cell>
          <cell r="BG25">
            <v>65109.807670000002</v>
          </cell>
          <cell r="BH25">
            <v>56704.906300999995</v>
          </cell>
          <cell r="BI25">
            <v>62963.229189999998</v>
          </cell>
        </row>
        <row r="26">
          <cell r="A26" t="str">
            <v xml:space="preserve"> Parciales</v>
          </cell>
          <cell r="B26">
            <v>33155.099957999999</v>
          </cell>
          <cell r="C26">
            <v>95896.966306999995</v>
          </cell>
          <cell r="D26">
            <v>62389.660565999999</v>
          </cell>
          <cell r="E26">
            <v>53195.493089000003</v>
          </cell>
          <cell r="F26">
            <v>48312.062320999998</v>
          </cell>
          <cell r="G26">
            <v>39931.960179000002</v>
          </cell>
          <cell r="H26">
            <v>34218.138313000003</v>
          </cell>
          <cell r="I26">
            <v>36279.276943999997</v>
          </cell>
          <cell r="J26">
            <v>30209.107563000001</v>
          </cell>
          <cell r="K26">
            <v>23197.388289999999</v>
          </cell>
          <cell r="L26">
            <v>22843.004214000001</v>
          </cell>
          <cell r="M26">
            <v>24656.772979000001</v>
          </cell>
          <cell r="N26">
            <v>34211.524365999998</v>
          </cell>
          <cell r="O26">
            <v>113989.726478</v>
          </cell>
          <cell r="P26">
            <v>80774.603193000003</v>
          </cell>
          <cell r="Q26">
            <v>48198.537743000001</v>
          </cell>
          <cell r="R26">
            <v>53886.329362999997</v>
          </cell>
          <cell r="S26">
            <v>44563.112674000004</v>
          </cell>
          <cell r="T26">
            <v>40504.692803999998</v>
          </cell>
          <cell r="U26">
            <v>45586.439689999999</v>
          </cell>
          <cell r="V26">
            <v>35374.212026000001</v>
          </cell>
          <cell r="W26">
            <v>30121.029779</v>
          </cell>
          <cell r="X26">
            <v>30659.817955999999</v>
          </cell>
          <cell r="Y26">
            <v>28704.862204000001</v>
          </cell>
          <cell r="Z26">
            <v>42191.182358999999</v>
          </cell>
          <cell r="AA26">
            <v>114434.368546</v>
          </cell>
          <cell r="AB26">
            <v>89386.686990999995</v>
          </cell>
          <cell r="AC26">
            <v>68274.502426999999</v>
          </cell>
          <cell r="AD26">
            <v>54779.772298000004</v>
          </cell>
          <cell r="AE26">
            <v>43338.862172000001</v>
          </cell>
          <cell r="AF26">
            <v>49575.427632999999</v>
          </cell>
          <cell r="AG26">
            <v>43589.402017</v>
          </cell>
          <cell r="AH26">
            <v>32757.82749</v>
          </cell>
          <cell r="AI26">
            <v>38271.039897000002</v>
          </cell>
          <cell r="AJ26">
            <v>35231.763347</v>
          </cell>
          <cell r="AK26">
            <v>31149.545699999999</v>
          </cell>
          <cell r="AL26">
            <v>47481.219147999996</v>
          </cell>
          <cell r="AM26">
            <v>126116.07888099999</v>
          </cell>
          <cell r="AN26">
            <v>82691.143502000006</v>
          </cell>
          <cell r="AO26">
            <v>101124.07120599999</v>
          </cell>
          <cell r="AP26">
            <v>68308.560201</v>
          </cell>
          <cell r="AQ26">
            <v>52473.891172000003</v>
          </cell>
          <cell r="AR26">
            <v>70380.498462000003</v>
          </cell>
          <cell r="AS26">
            <v>44398.887981</v>
          </cell>
          <cell r="AT26">
            <v>41336.287106999996</v>
          </cell>
          <cell r="AU26">
            <v>41241.409123999998</v>
          </cell>
          <cell r="AV26">
            <v>33527.312560999999</v>
          </cell>
          <cell r="AW26">
            <v>35785.269769999999</v>
          </cell>
          <cell r="AX26">
            <v>47444.396724999999</v>
          </cell>
          <cell r="AY26">
            <v>135478.133386</v>
          </cell>
          <cell r="AZ26">
            <v>126766.68004799999</v>
          </cell>
          <cell r="BA26">
            <v>87407.962006999995</v>
          </cell>
          <cell r="BB26">
            <v>76087.581130000006</v>
          </cell>
          <cell r="BC26">
            <v>52160.826456000003</v>
          </cell>
          <cell r="BD26">
            <v>66491.068859999999</v>
          </cell>
          <cell r="BE26">
            <v>45932.457152000003</v>
          </cell>
          <cell r="BF26">
            <v>42361.821404000002</v>
          </cell>
          <cell r="BG26">
            <v>40227.700445000002</v>
          </cell>
          <cell r="BH26">
            <v>32165.474311999998</v>
          </cell>
          <cell r="BI26">
            <v>36756.845731000001</v>
          </cell>
        </row>
        <row r="27">
          <cell r="A27" t="str">
            <v xml:space="preserve"> Definitivas</v>
          </cell>
          <cell r="B27">
            <v>12404.985617</v>
          </cell>
          <cell r="C27">
            <v>14382.568976</v>
          </cell>
          <cell r="D27">
            <v>21008.746674999999</v>
          </cell>
          <cell r="E27">
            <v>20838.629204000001</v>
          </cell>
          <cell r="F27">
            <v>20601.903455</v>
          </cell>
          <cell r="G27">
            <v>18323.767228000001</v>
          </cell>
          <cell r="H27">
            <v>18323.111339999999</v>
          </cell>
          <cell r="I27">
            <v>21804.165719000001</v>
          </cell>
          <cell r="J27">
            <v>19060.799994000001</v>
          </cell>
          <cell r="K27">
            <v>16726.783341999999</v>
          </cell>
          <cell r="L27">
            <v>18999.068911999999</v>
          </cell>
          <cell r="M27">
            <v>17093.272546</v>
          </cell>
          <cell r="N27">
            <v>14357.110521000001</v>
          </cell>
          <cell r="O27">
            <v>19212.824800999999</v>
          </cell>
          <cell r="P27">
            <v>28366.772736999999</v>
          </cell>
          <cell r="Q27">
            <v>20426.64039</v>
          </cell>
          <cell r="R27">
            <v>25249.054423000001</v>
          </cell>
          <cell r="S27">
            <v>20297.513539</v>
          </cell>
          <cell r="T27">
            <v>22336.883215999998</v>
          </cell>
          <cell r="U27">
            <v>28417.567889000002</v>
          </cell>
          <cell r="V27">
            <v>23732.476643999998</v>
          </cell>
          <cell r="W27">
            <v>19243.170205999999</v>
          </cell>
          <cell r="X27">
            <v>19622.041852999999</v>
          </cell>
          <cell r="Y27">
            <v>17434.006579000001</v>
          </cell>
          <cell r="Z27">
            <v>19051.134216999999</v>
          </cell>
          <cell r="AA27">
            <v>26636.225505999999</v>
          </cell>
          <cell r="AB27">
            <v>34320.167922000001</v>
          </cell>
          <cell r="AC27">
            <v>27630.426662999998</v>
          </cell>
          <cell r="AD27">
            <v>30141.733043</v>
          </cell>
          <cell r="AE27">
            <v>23860.026376999998</v>
          </cell>
          <cell r="AF27">
            <v>27610.565288999998</v>
          </cell>
          <cell r="AG27">
            <v>26210.62097</v>
          </cell>
          <cell r="AH27">
            <v>22352.976345999999</v>
          </cell>
          <cell r="AI27">
            <v>25372.063956000002</v>
          </cell>
          <cell r="AJ27">
            <v>22417.325036999999</v>
          </cell>
          <cell r="AK27">
            <v>20756.459719999999</v>
          </cell>
          <cell r="AL27">
            <v>22765.884290000002</v>
          </cell>
          <cell r="AM27">
            <v>25753.451712999999</v>
          </cell>
          <cell r="AN27">
            <v>26728.896218000002</v>
          </cell>
          <cell r="AO27">
            <v>36070.379004000002</v>
          </cell>
          <cell r="AP27">
            <v>29224.799200000001</v>
          </cell>
          <cell r="AQ27">
            <v>23391.888172999999</v>
          </cell>
          <cell r="AR27">
            <v>32432.927339999998</v>
          </cell>
          <cell r="AS27">
            <v>24929.846676000001</v>
          </cell>
          <cell r="AT27">
            <v>23363.602019999998</v>
          </cell>
          <cell r="AU27">
            <v>23189.119185</v>
          </cell>
          <cell r="AV27">
            <v>18751.975576000001</v>
          </cell>
          <cell r="AW27">
            <v>19615.599245000001</v>
          </cell>
          <cell r="AX27">
            <v>25312.974027</v>
          </cell>
          <cell r="AY27">
            <v>28335.513413000001</v>
          </cell>
          <cell r="AZ27">
            <v>33239.385541000003</v>
          </cell>
          <cell r="BA27">
            <v>31263.760327</v>
          </cell>
          <cell r="BB27">
            <v>30385.818450999999</v>
          </cell>
          <cell r="BC27">
            <v>21023.972619</v>
          </cell>
          <cell r="BD27">
            <v>33873.129228999998</v>
          </cell>
          <cell r="BE27">
            <v>30372.049765</v>
          </cell>
          <cell r="BF27">
            <v>30033.322856999999</v>
          </cell>
          <cell r="BG27">
            <v>24882.107225</v>
          </cell>
          <cell r="BH27">
            <v>24539.431989000001</v>
          </cell>
          <cell r="BI27">
            <v>26206.383459000001</v>
          </cell>
        </row>
        <row r="28">
          <cell r="A28" t="str">
            <v>Ahorro Voluntario</v>
          </cell>
          <cell r="B28">
            <v>11934.316612000001</v>
          </cell>
          <cell r="C28">
            <v>13493.280188999999</v>
          </cell>
          <cell r="D28">
            <v>13520.143817149999</v>
          </cell>
          <cell r="E28">
            <v>14843.650707500001</v>
          </cell>
          <cell r="F28">
            <v>17329.057083799999</v>
          </cell>
          <cell r="G28">
            <v>15799.56640715</v>
          </cell>
          <cell r="H28">
            <v>18533.669560999999</v>
          </cell>
          <cell r="I28">
            <v>21908.65586237</v>
          </cell>
          <cell r="J28">
            <v>19302.417237000001</v>
          </cell>
          <cell r="K28">
            <v>16140.176318530001</v>
          </cell>
          <cell r="L28">
            <v>16665.685009000001</v>
          </cell>
          <cell r="M28">
            <v>15021.248516739999</v>
          </cell>
          <cell r="N28">
            <v>19752.284830000001</v>
          </cell>
          <cell r="O28">
            <v>20116.949371999999</v>
          </cell>
          <cell r="P28">
            <v>22699.198262900001</v>
          </cell>
          <cell r="Q28">
            <v>17125.411464000001</v>
          </cell>
          <cell r="R28">
            <v>25051.758797999999</v>
          </cell>
          <cell r="S28">
            <v>20923.401505999998</v>
          </cell>
          <cell r="T28">
            <v>20741.292987000001</v>
          </cell>
          <cell r="U28">
            <v>27873.395323000001</v>
          </cell>
          <cell r="V28">
            <v>25521.809975</v>
          </cell>
          <cell r="W28">
            <v>22771.118544000001</v>
          </cell>
          <cell r="X28">
            <v>24252.848107999998</v>
          </cell>
          <cell r="Y28">
            <v>18664.925219000001</v>
          </cell>
          <cell r="Z28">
            <v>21584.07128</v>
          </cell>
          <cell r="AA28">
            <v>21990.969311000001</v>
          </cell>
          <cell r="AB28">
            <v>19581.792583999999</v>
          </cell>
          <cell r="AC28">
            <v>22129.037793</v>
          </cell>
          <cell r="AD28">
            <v>24038.013628000001</v>
          </cell>
          <cell r="AE28">
            <v>19385.461993000001</v>
          </cell>
          <cell r="AF28">
            <v>24982.425837999999</v>
          </cell>
          <cell r="AG28">
            <v>24079.230080000001</v>
          </cell>
          <cell r="AH28">
            <v>20592.327601000001</v>
          </cell>
          <cell r="AI28">
            <v>25129.421299000001</v>
          </cell>
          <cell r="AJ28">
            <v>25745.436670999999</v>
          </cell>
          <cell r="AK28">
            <v>19162.493471000002</v>
          </cell>
          <cell r="AL28">
            <v>25993.245864</v>
          </cell>
          <cell r="AM28">
            <v>23762.695013</v>
          </cell>
          <cell r="AN28">
            <v>16800.424148999999</v>
          </cell>
          <cell r="AO28">
            <v>29543.903789</v>
          </cell>
          <cell r="AP28">
            <v>24567.290292000002</v>
          </cell>
          <cell r="AQ28">
            <v>21982.392218000001</v>
          </cell>
          <cell r="AR28">
            <v>30428.089931999999</v>
          </cell>
          <cell r="AS28">
            <v>23220.258109999999</v>
          </cell>
          <cell r="AT28">
            <v>25186.218095</v>
          </cell>
          <cell r="AU28">
            <v>28271.643539000001</v>
          </cell>
          <cell r="AV28">
            <v>22419.988055999998</v>
          </cell>
          <cell r="AW28">
            <v>21895.249453</v>
          </cell>
          <cell r="AX28">
            <v>25878.720827000001</v>
          </cell>
          <cell r="AY28">
            <v>24022.383049</v>
          </cell>
          <cell r="AZ28">
            <v>22231.659485</v>
          </cell>
          <cell r="BA28">
            <v>20806.937317</v>
          </cell>
          <cell r="BB28">
            <v>28019.083556000001</v>
          </cell>
          <cell r="BC28">
            <v>19455.064579999998</v>
          </cell>
          <cell r="BD28">
            <v>28685.307494000001</v>
          </cell>
          <cell r="BE28">
            <v>22291.521650999999</v>
          </cell>
          <cell r="BF28">
            <v>29073.579964</v>
          </cell>
          <cell r="BG28">
            <v>27984.972470000001</v>
          </cell>
          <cell r="BH28">
            <v>21847.852009999999</v>
          </cell>
          <cell r="BI28">
            <v>21783.558859000001</v>
          </cell>
        </row>
        <row r="29">
          <cell r="A29" t="str">
            <v xml:space="preserve">Crédito </v>
          </cell>
          <cell r="B29">
            <v>33832.514692559998</v>
          </cell>
          <cell r="C29">
            <v>52341.492120169998</v>
          </cell>
          <cell r="D29">
            <v>57408.580366699993</v>
          </cell>
          <cell r="E29">
            <v>53680.411086070002</v>
          </cell>
          <cell r="F29">
            <v>61681.879590339995</v>
          </cell>
          <cell r="G29">
            <v>68464.677076509994</v>
          </cell>
          <cell r="H29">
            <v>62641.489326909992</v>
          </cell>
          <cell r="I29">
            <v>63621.92028387</v>
          </cell>
          <cell r="J29">
            <v>72874.665778459996</v>
          </cell>
          <cell r="K29">
            <v>68740.046584319003</v>
          </cell>
          <cell r="L29">
            <v>73479.847207030005</v>
          </cell>
          <cell r="M29">
            <v>60109.904026620003</v>
          </cell>
          <cell r="N29">
            <v>36777.310557540004</v>
          </cell>
          <cell r="O29">
            <v>64586.57483826</v>
          </cell>
          <cell r="P29">
            <v>68411.794846930003</v>
          </cell>
          <cell r="Q29">
            <v>49248.271988049994</v>
          </cell>
          <cell r="R29">
            <v>74906.084644149989</v>
          </cell>
          <cell r="S29">
            <v>77580.123072600007</v>
          </cell>
          <cell r="T29">
            <v>87724.495596909997</v>
          </cell>
          <cell r="U29">
            <v>107511.88886535</v>
          </cell>
          <cell r="V29">
            <v>87055.468812190011</v>
          </cell>
          <cell r="W29">
            <v>64734.8262502</v>
          </cell>
          <cell r="X29">
            <v>73352.067275149995</v>
          </cell>
          <cell r="Y29">
            <v>75677.791950999992</v>
          </cell>
          <cell r="Z29">
            <v>43315.613973710002</v>
          </cell>
          <cell r="AA29">
            <v>91600.03294136998</v>
          </cell>
          <cell r="AB29">
            <v>83075.059892870006</v>
          </cell>
          <cell r="AC29">
            <v>66809.928353939991</v>
          </cell>
          <cell r="AD29">
            <v>77754.645954270003</v>
          </cell>
          <cell r="AE29">
            <v>75994.38930313001</v>
          </cell>
          <cell r="AF29">
            <v>72888.854006840003</v>
          </cell>
          <cell r="AG29">
            <v>80040.077947039987</v>
          </cell>
          <cell r="AH29">
            <v>59167.424442589996</v>
          </cell>
          <cell r="AI29">
            <v>91671.981013000011</v>
          </cell>
          <cell r="AJ29">
            <v>108978.12405899</v>
          </cell>
          <cell r="AK29">
            <v>86331.140491309998</v>
          </cell>
          <cell r="AL29">
            <v>69378.524957500005</v>
          </cell>
          <cell r="AM29">
            <v>94593.021297000014</v>
          </cell>
          <cell r="AN29">
            <v>70957.607136110004</v>
          </cell>
          <cell r="AO29">
            <v>109131.48148668</v>
          </cell>
          <cell r="AP29">
            <v>113760.85152135999</v>
          </cell>
          <cell r="AQ29">
            <v>93563.780111020009</v>
          </cell>
          <cell r="AR29">
            <v>118117.69494538</v>
          </cell>
          <cell r="AS29">
            <v>102044.58610057998</v>
          </cell>
          <cell r="AT29">
            <v>102242.95856452</v>
          </cell>
          <cell r="AU29">
            <v>105010.1505817</v>
          </cell>
          <cell r="AV29">
            <v>95513.772187459996</v>
          </cell>
          <cell r="AW29">
            <v>90498.980306999991</v>
          </cell>
          <cell r="AX29">
            <v>74309.556675080006</v>
          </cell>
          <cell r="AY29">
            <v>103248.07252481999</v>
          </cell>
          <cell r="AZ29">
            <v>103014.12118988</v>
          </cell>
          <cell r="BA29">
            <v>79472.254391380004</v>
          </cell>
          <cell r="BB29">
            <v>84849.089441000004</v>
          </cell>
          <cell r="BC29">
            <v>65611.458150000006</v>
          </cell>
          <cell r="BD29">
            <v>79713.084105000016</v>
          </cell>
          <cell r="BE29">
            <v>69888.427243180005</v>
          </cell>
          <cell r="BF29">
            <v>84254.628742000001</v>
          </cell>
          <cell r="BG29">
            <v>72067.07320667</v>
          </cell>
          <cell r="BH29">
            <v>57692.233110509995</v>
          </cell>
          <cell r="BI29">
            <v>59761.845032000005</v>
          </cell>
        </row>
        <row r="30">
          <cell r="A30" t="str">
            <v>Hipotecario</v>
          </cell>
          <cell r="B30">
            <v>33265.250945259999</v>
          </cell>
          <cell r="C30">
            <v>51922.267142559998</v>
          </cell>
          <cell r="D30">
            <v>57155.911937839999</v>
          </cell>
          <cell r="E30">
            <v>53499.380614170004</v>
          </cell>
          <cell r="F30">
            <v>61399.180137999996</v>
          </cell>
          <cell r="G30">
            <v>67758.288783559998</v>
          </cell>
          <cell r="H30">
            <v>61724.172471829996</v>
          </cell>
          <cell r="I30">
            <v>63266.668328369997</v>
          </cell>
          <cell r="J30">
            <v>72520.427669990007</v>
          </cell>
          <cell r="K30">
            <v>68641.434821978997</v>
          </cell>
          <cell r="L30">
            <v>73115.881470470005</v>
          </cell>
          <cell r="M30">
            <v>58884.519207869998</v>
          </cell>
          <cell r="N30">
            <v>36257.127245000003</v>
          </cell>
          <cell r="O30">
            <v>64145.078850450001</v>
          </cell>
          <cell r="P30">
            <v>68240.576050620002</v>
          </cell>
          <cell r="Q30">
            <v>49130.546995659999</v>
          </cell>
          <cell r="R30">
            <v>74600.65875378999</v>
          </cell>
          <cell r="S30">
            <v>76598.067959649998</v>
          </cell>
          <cell r="T30">
            <v>86646.421622180002</v>
          </cell>
          <cell r="U30">
            <v>107054.46555115</v>
          </cell>
          <cell r="V30">
            <v>86746.163051170006</v>
          </cell>
          <cell r="W30">
            <v>64422.413079949998</v>
          </cell>
          <cell r="X30">
            <v>72797.019948000001</v>
          </cell>
          <cell r="Y30">
            <v>73772.645961999995</v>
          </cell>
          <cell r="Z30">
            <v>42283.574043250002</v>
          </cell>
          <cell r="AA30">
            <v>91221.009023469989</v>
          </cell>
          <cell r="AB30">
            <v>82777.485018870007</v>
          </cell>
          <cell r="AC30">
            <v>66498.993557679991</v>
          </cell>
          <cell r="AD30">
            <v>77123.62702339</v>
          </cell>
          <cell r="AE30">
            <v>74634.493379129999</v>
          </cell>
          <cell r="AF30">
            <v>71443.741580839996</v>
          </cell>
          <cell r="AG30">
            <v>79425.264277809998</v>
          </cell>
          <cell r="AH30">
            <v>58660.691423149998</v>
          </cell>
          <cell r="AI30">
            <v>91321.907281000007</v>
          </cell>
          <cell r="AJ30">
            <v>108304.38930098999</v>
          </cell>
          <cell r="AK30">
            <v>84516.779192310001</v>
          </cell>
          <cell r="AL30">
            <v>68133.998887499998</v>
          </cell>
          <cell r="AM30">
            <v>94012.251607000013</v>
          </cell>
          <cell r="AN30">
            <v>70643.854264110007</v>
          </cell>
          <cell r="AO30">
            <v>108819.96737968001</v>
          </cell>
          <cell r="AP30">
            <v>113169.83006136</v>
          </cell>
          <cell r="AQ30">
            <v>91972.918532020005</v>
          </cell>
          <cell r="AR30">
            <v>116229.16949738</v>
          </cell>
          <cell r="AS30">
            <v>101525.76822757999</v>
          </cell>
          <cell r="AT30">
            <v>101894.32574652</v>
          </cell>
          <cell r="AU30">
            <v>104623.4243937</v>
          </cell>
          <cell r="AV30">
            <v>94781.498814460007</v>
          </cell>
          <cell r="AW30">
            <v>88298.743398999999</v>
          </cell>
          <cell r="AX30">
            <v>73224.522197080005</v>
          </cell>
          <cell r="AY30">
            <v>102776.83240181999</v>
          </cell>
          <cell r="AZ30">
            <v>102800.38159088</v>
          </cell>
          <cell r="BA30">
            <v>79150.448979380002</v>
          </cell>
          <cell r="BB30">
            <v>84235.368675999998</v>
          </cell>
          <cell r="BC30">
            <v>64149.407571999996</v>
          </cell>
          <cell r="BD30">
            <v>77948.839489000005</v>
          </cell>
          <cell r="BE30">
            <v>69475.307197179995</v>
          </cell>
          <cell r="BF30">
            <v>84116.380823</v>
          </cell>
          <cell r="BG30">
            <v>71767.700360670002</v>
          </cell>
          <cell r="BH30">
            <v>54737.602707509999</v>
          </cell>
          <cell r="BI30">
            <v>57229.992914000002</v>
          </cell>
        </row>
        <row r="31">
          <cell r="A31" t="str">
            <v xml:space="preserve">  Educativo</v>
          </cell>
          <cell r="B31">
            <v>536.12178799999992</v>
          </cell>
          <cell r="C31">
            <v>269.30179800000002</v>
          </cell>
          <cell r="D31">
            <v>117.700256</v>
          </cell>
          <cell r="E31">
            <v>54.089039999999997</v>
          </cell>
          <cell r="F31">
            <v>109.016266</v>
          </cell>
          <cell r="G31">
            <v>622.14420600000005</v>
          </cell>
          <cell r="H31">
            <v>729.62190399999997</v>
          </cell>
          <cell r="I31">
            <v>246.50250299999999</v>
          </cell>
          <cell r="J31">
            <v>103.562161</v>
          </cell>
          <cell r="K31">
            <v>62.320701</v>
          </cell>
          <cell r="L31">
            <v>129.92846</v>
          </cell>
          <cell r="M31">
            <v>1026.5957330000001</v>
          </cell>
          <cell r="N31">
            <v>467.31844000000001</v>
          </cell>
          <cell r="O31">
            <v>338.19668899999999</v>
          </cell>
          <cell r="P31">
            <v>124.363741</v>
          </cell>
          <cell r="Q31">
            <v>57.768090000000001</v>
          </cell>
          <cell r="R31">
            <v>101.569861</v>
          </cell>
          <cell r="S31">
            <v>916.96619899999996</v>
          </cell>
          <cell r="T31">
            <v>940.99133099999995</v>
          </cell>
          <cell r="U31">
            <v>296.17957899999999</v>
          </cell>
          <cell r="V31">
            <v>90.471913000000001</v>
          </cell>
          <cell r="W31">
            <v>40.480040000000002</v>
          </cell>
          <cell r="X31">
            <v>363.71241099999997</v>
          </cell>
          <cell r="Y31">
            <v>1443.548014</v>
          </cell>
          <cell r="Z31">
            <v>871.58490099999995</v>
          </cell>
          <cell r="AA31">
            <v>230.90155200000001</v>
          </cell>
          <cell r="AB31">
            <v>125.119163</v>
          </cell>
          <cell r="AC31">
            <v>57.143377000000001</v>
          </cell>
          <cell r="AD31">
            <v>252.45741699999999</v>
          </cell>
          <cell r="AE31">
            <v>1222.4655250000001</v>
          </cell>
          <cell r="AF31">
            <v>1206.8123820000001</v>
          </cell>
          <cell r="AG31">
            <v>337.49147399999998</v>
          </cell>
          <cell r="AH31">
            <v>175.24492900000001</v>
          </cell>
          <cell r="AI31">
            <v>59.361480999999998</v>
          </cell>
          <cell r="AJ31">
            <v>458.37367999999998</v>
          </cell>
          <cell r="AK31">
            <v>1515.3844409999999</v>
          </cell>
          <cell r="AL31">
            <v>1089.398956</v>
          </cell>
          <cell r="AM31">
            <v>285.11508700000002</v>
          </cell>
          <cell r="AN31">
            <v>147.86246</v>
          </cell>
          <cell r="AO31">
            <v>87.262637999999995</v>
          </cell>
          <cell r="AP31">
            <v>318.39232299999998</v>
          </cell>
          <cell r="AQ31">
            <v>1248.0725950000001</v>
          </cell>
          <cell r="AR31">
            <v>1626.2478149999999</v>
          </cell>
          <cell r="AS31">
            <v>285.021457</v>
          </cell>
          <cell r="AT31">
            <v>110.464603</v>
          </cell>
          <cell r="AU31">
            <v>116.79580900000001</v>
          </cell>
          <cell r="AV31">
            <v>280.385063</v>
          </cell>
          <cell r="AW31">
            <v>1741.3813520000001</v>
          </cell>
          <cell r="AX31">
            <v>951.33315700000003</v>
          </cell>
          <cell r="AY31">
            <v>246.367029</v>
          </cell>
          <cell r="AZ31">
            <v>82.657405999999995</v>
          </cell>
          <cell r="BA31">
            <v>43.026262000000003</v>
          </cell>
          <cell r="BB31">
            <v>268.60747400000002</v>
          </cell>
          <cell r="BC31">
            <v>1347.3238140000001</v>
          </cell>
          <cell r="BD31">
            <v>1514.901257</v>
          </cell>
          <cell r="BE31">
            <v>263.32595300000003</v>
          </cell>
          <cell r="BF31">
            <v>112.102914</v>
          </cell>
          <cell r="BG31">
            <v>41.442346000000001</v>
          </cell>
          <cell r="BH31">
            <v>223.768258</v>
          </cell>
          <cell r="BI31">
            <v>1947.681812</v>
          </cell>
        </row>
        <row r="32">
          <cell r="A32" t="str">
            <v xml:space="preserve">  Legalización de Créditos</v>
          </cell>
          <cell r="B32">
            <v>31.1419593</v>
          </cell>
          <cell r="C32">
            <v>149.92317961000001</v>
          </cell>
          <cell r="D32">
            <v>134.96817286000001</v>
          </cell>
          <cell r="E32">
            <v>126.9414319</v>
          </cell>
          <cell r="F32">
            <v>173.68318633999999</v>
          </cell>
          <cell r="G32">
            <v>84.244086949999996</v>
          </cell>
          <cell r="H32">
            <v>187.69495108000001</v>
          </cell>
          <cell r="I32">
            <v>108.7494525</v>
          </cell>
          <cell r="J32">
            <v>250.67594747000001</v>
          </cell>
          <cell r="K32">
            <v>36.291061339999999</v>
          </cell>
          <cell r="L32">
            <v>234.03727656000001</v>
          </cell>
          <cell r="M32">
            <v>198.78908575</v>
          </cell>
          <cell r="N32">
            <v>52.86487254</v>
          </cell>
          <cell r="O32">
            <v>103.29929881</v>
          </cell>
          <cell r="P32">
            <v>46.855055309999997</v>
          </cell>
          <cell r="Q32">
            <v>59.956902390000003</v>
          </cell>
          <cell r="R32">
            <v>203.85602936000001</v>
          </cell>
          <cell r="S32">
            <v>65.088913950000006</v>
          </cell>
          <cell r="T32">
            <v>137.08264373</v>
          </cell>
          <cell r="U32">
            <v>161.2437352</v>
          </cell>
          <cell r="V32">
            <v>218.83384802</v>
          </cell>
          <cell r="W32">
            <v>271.93313024999998</v>
          </cell>
          <cell r="X32">
            <v>191.33491615</v>
          </cell>
          <cell r="Y32">
            <v>461.59797500000002</v>
          </cell>
          <cell r="Z32">
            <v>160.45502945999999</v>
          </cell>
          <cell r="AA32">
            <v>148.12236590000001</v>
          </cell>
          <cell r="AB32">
            <v>172.45571100000001</v>
          </cell>
          <cell r="AC32">
            <v>253.79141926</v>
          </cell>
          <cell r="AD32">
            <v>378.56151388000001</v>
          </cell>
          <cell r="AE32">
            <v>137.43039899999999</v>
          </cell>
          <cell r="AF32">
            <v>238.30004400000001</v>
          </cell>
          <cell r="AG32">
            <v>277.32219522999998</v>
          </cell>
          <cell r="AH32">
            <v>331.48809044000001</v>
          </cell>
          <cell r="AI32">
            <v>290.71225099999998</v>
          </cell>
          <cell r="AJ32">
            <v>215.36107799999999</v>
          </cell>
          <cell r="AK32">
            <v>298.97685799999999</v>
          </cell>
          <cell r="AL32">
            <v>155.12711400000001</v>
          </cell>
          <cell r="AM32">
            <v>295.65460300000001</v>
          </cell>
          <cell r="AN32">
            <v>165.890412</v>
          </cell>
          <cell r="AO32">
            <v>224.25146899999999</v>
          </cell>
          <cell r="AP32">
            <v>272.62913700000001</v>
          </cell>
          <cell r="AQ32">
            <v>342.78898400000003</v>
          </cell>
          <cell r="AR32">
            <v>262.27763299999998</v>
          </cell>
          <cell r="AS32">
            <v>233.79641599999999</v>
          </cell>
          <cell r="AT32">
            <v>238.168215</v>
          </cell>
          <cell r="AU32">
            <v>269.93037900000002</v>
          </cell>
          <cell r="AV32">
            <v>451.88830999999999</v>
          </cell>
          <cell r="AW32">
            <v>458.85555599999998</v>
          </cell>
          <cell r="AX32">
            <v>133.70132100000001</v>
          </cell>
          <cell r="AY32">
            <v>224.87309400000001</v>
          </cell>
          <cell r="AZ32">
            <v>131.08219299999999</v>
          </cell>
          <cell r="BA32">
            <v>278.77915000000002</v>
          </cell>
          <cell r="BB32">
            <v>345.113291</v>
          </cell>
          <cell r="BC32">
            <v>114.726764</v>
          </cell>
          <cell r="BD32">
            <v>249.34335899999999</v>
          </cell>
          <cell r="BE32">
            <v>149.794093</v>
          </cell>
          <cell r="BF32">
            <v>26.145005000000001</v>
          </cell>
          <cell r="BG32">
            <v>257.93049999999999</v>
          </cell>
          <cell r="BH32">
            <v>148.862145</v>
          </cell>
          <cell r="BI32">
            <v>246.17030600000001</v>
          </cell>
        </row>
        <row r="33">
          <cell r="A33" t="str">
            <v xml:space="preserve">  Credito Constructor</v>
          </cell>
          <cell r="B33">
            <v>0</v>
          </cell>
          <cell r="C33">
            <v>0</v>
          </cell>
          <cell r="D33">
            <v>0</v>
          </cell>
          <cell r="E33">
            <v>0</v>
          </cell>
          <cell r="F33">
            <v>0</v>
          </cell>
          <cell r="G33">
            <v>0</v>
          </cell>
          <cell r="H33">
            <v>0</v>
          </cell>
          <cell r="I33">
            <v>0</v>
          </cell>
          <cell r="J33">
            <v>0</v>
          </cell>
          <cell r="K33">
            <v>0</v>
          </cell>
          <cell r="L33">
            <v>0</v>
          </cell>
          <cell r="M33">
            <v>0</v>
          </cell>
          <cell r="N33">
            <v>0</v>
          </cell>
          <cell r="O33">
            <v>1</v>
          </cell>
          <cell r="P33">
            <v>2</v>
          </cell>
          <cell r="Q33">
            <v>3</v>
          </cell>
          <cell r="R33">
            <v>4</v>
          </cell>
          <cell r="S33">
            <v>5</v>
          </cell>
          <cell r="T33">
            <v>6</v>
          </cell>
          <cell r="U33">
            <v>7</v>
          </cell>
          <cell r="V33">
            <v>8</v>
          </cell>
          <cell r="W33">
            <v>9</v>
          </cell>
          <cell r="X33">
            <v>10</v>
          </cell>
          <cell r="Y33">
            <v>11</v>
          </cell>
          <cell r="Z33">
            <v>0</v>
          </cell>
          <cell r="AA33">
            <v>1</v>
          </cell>
          <cell r="AB33">
            <v>2</v>
          </cell>
          <cell r="AC33">
            <v>3</v>
          </cell>
          <cell r="AD33">
            <v>4</v>
          </cell>
          <cell r="AE33">
            <v>5</v>
          </cell>
          <cell r="AF33">
            <v>6</v>
          </cell>
          <cell r="AG33">
            <v>7</v>
          </cell>
          <cell r="AH33">
            <v>8</v>
          </cell>
          <cell r="AI33">
            <v>9</v>
          </cell>
          <cell r="AJ33">
            <v>10</v>
          </cell>
          <cell r="AK33">
            <v>11</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row>
        <row r="34">
          <cell r="A34" t="str">
            <v>Construcciones y Mejoras</v>
          </cell>
          <cell r="B34">
            <v>382.82107208000002</v>
          </cell>
          <cell r="C34">
            <v>680.28938628999992</v>
          </cell>
          <cell r="D34">
            <v>326.52018960999999</v>
          </cell>
          <cell r="E34">
            <v>0</v>
          </cell>
          <cell r="F34">
            <v>0</v>
          </cell>
          <cell r="G34">
            <v>43.194267320000002</v>
          </cell>
          <cell r="H34">
            <v>0</v>
          </cell>
          <cell r="I34">
            <v>123.12927154</v>
          </cell>
          <cell r="J34">
            <v>1216.2573130299998</v>
          </cell>
          <cell r="K34">
            <v>30.452617180000001</v>
          </cell>
          <cell r="L34">
            <v>143.51900626</v>
          </cell>
          <cell r="M34">
            <v>42.609763090000001</v>
          </cell>
          <cell r="N34">
            <v>13.54763608</v>
          </cell>
          <cell r="O34">
            <v>34.621681899999999</v>
          </cell>
          <cell r="P34">
            <v>12.34582105</v>
          </cell>
          <cell r="Q34">
            <v>2.1018935999999999</v>
          </cell>
          <cell r="R34">
            <v>0</v>
          </cell>
          <cell r="S34">
            <v>195.16168504000001</v>
          </cell>
          <cell r="T34">
            <v>26.80800704</v>
          </cell>
          <cell r="U34">
            <v>152.00011938</v>
          </cell>
          <cell r="V34">
            <v>53.282143140000002</v>
          </cell>
          <cell r="W34">
            <v>0.31354296999999998</v>
          </cell>
          <cell r="X34">
            <v>0</v>
          </cell>
          <cell r="Y34">
            <v>202.68924828999999</v>
          </cell>
          <cell r="Z34">
            <v>0</v>
          </cell>
          <cell r="AA34">
            <v>20.873860880000002</v>
          </cell>
          <cell r="AB34">
            <v>23.177860769999999</v>
          </cell>
          <cell r="AC34">
            <v>0</v>
          </cell>
          <cell r="AD34">
            <v>31994.107936889999</v>
          </cell>
          <cell r="AE34">
            <v>15000</v>
          </cell>
          <cell r="AF34">
            <v>15350.662852040001</v>
          </cell>
          <cell r="AG34">
            <v>341.91539764999999</v>
          </cell>
          <cell r="AH34">
            <v>248.73969500000001</v>
          </cell>
          <cell r="AI34">
            <v>16626</v>
          </cell>
          <cell r="AJ34">
            <v>52.11940354</v>
          </cell>
          <cell r="AK34">
            <v>2020.28379</v>
          </cell>
          <cell r="AL34">
            <v>45</v>
          </cell>
          <cell r="AM34">
            <v>66.469881999999998</v>
          </cell>
          <cell r="AN34">
            <v>93.138095000000007</v>
          </cell>
          <cell r="AO34">
            <v>66.679913999999997</v>
          </cell>
          <cell r="AP34">
            <v>228.016189</v>
          </cell>
          <cell r="AQ34">
            <v>17.283999999999999</v>
          </cell>
          <cell r="AR34">
            <v>2.016499</v>
          </cell>
          <cell r="AS34">
            <v>115.03496366</v>
          </cell>
          <cell r="AT34">
            <v>56.816164569999998</v>
          </cell>
          <cell r="AU34">
            <v>49.502766680000001</v>
          </cell>
          <cell r="AV34">
            <v>291.51717500000001</v>
          </cell>
          <cell r="AW34">
            <v>7.2936759999999996</v>
          </cell>
          <cell r="AX34">
            <v>0</v>
          </cell>
          <cell r="AY34">
            <v>0</v>
          </cell>
          <cell r="AZ34">
            <v>311.64002499999998</v>
          </cell>
          <cell r="BA34">
            <v>137.66778600000001</v>
          </cell>
          <cell r="BB34">
            <v>196.94325499999999</v>
          </cell>
          <cell r="BC34">
            <v>0</v>
          </cell>
          <cell r="BD34">
            <v>188.086648</v>
          </cell>
          <cell r="BE34">
            <v>247.385863</v>
          </cell>
          <cell r="BF34">
            <v>0</v>
          </cell>
          <cell r="BG34">
            <v>24.226212</v>
          </cell>
          <cell r="BH34">
            <v>0</v>
          </cell>
          <cell r="BI34">
            <v>0</v>
          </cell>
        </row>
        <row r="35">
          <cell r="A35" t="str">
            <v xml:space="preserve">  Construcción edificio sede</v>
          </cell>
          <cell r="B35">
            <v>0</v>
          </cell>
          <cell r="C35">
            <v>678.63290628999994</v>
          </cell>
          <cell r="D35">
            <v>0</v>
          </cell>
          <cell r="E35">
            <v>0</v>
          </cell>
          <cell r="F35">
            <v>0</v>
          </cell>
          <cell r="G35">
            <v>0</v>
          </cell>
          <cell r="H35">
            <v>0</v>
          </cell>
          <cell r="I35">
            <v>28.975546395367999</v>
          </cell>
          <cell r="J35">
            <v>1092.4198642045208</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31600</v>
          </cell>
          <cell r="AE35">
            <v>15000</v>
          </cell>
          <cell r="AF35">
            <v>15000</v>
          </cell>
          <cell r="AG35">
            <v>0</v>
          </cell>
          <cell r="AH35">
            <v>0</v>
          </cell>
          <cell r="AI35">
            <v>16400</v>
          </cell>
          <cell r="AJ35">
            <v>0</v>
          </cell>
          <cell r="AK35">
            <v>1910.4103439999999</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row>
        <row r="36">
          <cell r="A36" t="str">
            <v xml:space="preserve">  Adecuaciones y mejoras</v>
          </cell>
          <cell r="B36">
            <v>382.82107208000002</v>
          </cell>
          <cell r="C36">
            <v>1.65648</v>
          </cell>
          <cell r="D36">
            <v>326.52018960999999</v>
          </cell>
          <cell r="E36">
            <v>0</v>
          </cell>
          <cell r="F36">
            <v>0</v>
          </cell>
          <cell r="G36">
            <v>43.194267320000002</v>
          </cell>
          <cell r="H36">
            <v>0</v>
          </cell>
          <cell r="I36">
            <v>94.153725144632006</v>
          </cell>
          <cell r="J36">
            <v>123.8374488254791</v>
          </cell>
          <cell r="K36">
            <v>30.452617180000001</v>
          </cell>
          <cell r="L36">
            <v>143.51900626</v>
          </cell>
          <cell r="M36">
            <v>42.609763090000001</v>
          </cell>
          <cell r="N36">
            <v>13.54763608</v>
          </cell>
          <cell r="O36">
            <v>34.621681899999999</v>
          </cell>
          <cell r="P36">
            <v>12.34582105</v>
          </cell>
          <cell r="Q36">
            <v>2.1018935999999999</v>
          </cell>
          <cell r="R36">
            <v>0</v>
          </cell>
          <cell r="S36">
            <v>195.16168504000001</v>
          </cell>
          <cell r="T36">
            <v>26.80800704</v>
          </cell>
          <cell r="U36">
            <v>152.00011938</v>
          </cell>
          <cell r="V36">
            <v>53.282143140000002</v>
          </cell>
          <cell r="W36">
            <v>0.31354296999999998</v>
          </cell>
          <cell r="X36">
            <v>0</v>
          </cell>
          <cell r="Y36">
            <v>202.68924828999999</v>
          </cell>
          <cell r="Z36">
            <v>0</v>
          </cell>
          <cell r="AA36">
            <v>20.873860880000002</v>
          </cell>
          <cell r="AB36">
            <v>23.177860769999999</v>
          </cell>
          <cell r="AC36">
            <v>0</v>
          </cell>
          <cell r="AD36">
            <v>394.107936889999</v>
          </cell>
          <cell r="AE36">
            <v>0</v>
          </cell>
          <cell r="AF36">
            <v>350.66285204000002</v>
          </cell>
          <cell r="AG36">
            <v>341.91539764999999</v>
          </cell>
          <cell r="AH36">
            <v>248.73969500000001</v>
          </cell>
          <cell r="AI36">
            <v>226</v>
          </cell>
          <cell r="AJ36">
            <v>52.11940354</v>
          </cell>
          <cell r="AK36">
            <v>109.873446</v>
          </cell>
          <cell r="AL36">
            <v>45</v>
          </cell>
          <cell r="AM36">
            <v>66.469881999999998</v>
          </cell>
          <cell r="AN36">
            <v>93.138095000000007</v>
          </cell>
          <cell r="AO36">
            <v>66.679913999999997</v>
          </cell>
          <cell r="AP36">
            <v>228.016189</v>
          </cell>
          <cell r="AQ36">
            <v>17.283999999999999</v>
          </cell>
          <cell r="AR36">
            <v>2.016499</v>
          </cell>
          <cell r="AS36">
            <v>115.03496366</v>
          </cell>
          <cell r="AT36">
            <v>56.816164569999998</v>
          </cell>
          <cell r="AU36">
            <v>49.502766680000001</v>
          </cell>
          <cell r="AV36">
            <v>291.51717500000001</v>
          </cell>
          <cell r="AW36">
            <v>7.2936759999999996</v>
          </cell>
          <cell r="AX36">
            <v>0</v>
          </cell>
          <cell r="AY36">
            <v>0</v>
          </cell>
          <cell r="AZ36">
            <v>311.64002499999998</v>
          </cell>
          <cell r="BA36">
            <v>137.66778600000001</v>
          </cell>
          <cell r="BB36">
            <v>196.94325499999999</v>
          </cell>
          <cell r="BC36">
            <v>0</v>
          </cell>
          <cell r="BD36">
            <v>188.086648</v>
          </cell>
          <cell r="BE36">
            <v>247.385863</v>
          </cell>
          <cell r="BF36">
            <v>0</v>
          </cell>
          <cell r="BG36">
            <v>24.226212</v>
          </cell>
          <cell r="BH36">
            <v>0</v>
          </cell>
          <cell r="BI36">
            <v>0</v>
          </cell>
        </row>
        <row r="37">
          <cell r="A37" t="str">
            <v>Proyectos de Tecnología</v>
          </cell>
          <cell r="B37">
            <v>6173.1280979899993</v>
          </cell>
          <cell r="C37">
            <v>4281.9833055700001</v>
          </cell>
          <cell r="D37">
            <v>3039.5461187999995</v>
          </cell>
          <cell r="E37">
            <v>10528.26957384</v>
          </cell>
          <cell r="F37">
            <v>6286.2343087899999</v>
          </cell>
          <cell r="G37">
            <v>3213.5295939399998</v>
          </cell>
          <cell r="H37">
            <v>4801.1763142299997</v>
          </cell>
          <cell r="I37">
            <v>3936.7741696099952</v>
          </cell>
          <cell r="J37">
            <v>3289.69620102</v>
          </cell>
          <cell r="K37">
            <v>418.246488</v>
          </cell>
          <cell r="L37">
            <v>10139.52816428</v>
          </cell>
          <cell r="M37">
            <v>3081.3545500999999</v>
          </cell>
          <cell r="N37">
            <v>5764.0330598399996</v>
          </cell>
          <cell r="O37">
            <v>3409.2176874400006</v>
          </cell>
          <cell r="P37">
            <v>1677.9768971199999</v>
          </cell>
          <cell r="Q37">
            <v>2110.09890941</v>
          </cell>
          <cell r="R37">
            <v>9189.0046026500004</v>
          </cell>
          <cell r="S37">
            <v>3069.6827379500005</v>
          </cell>
          <cell r="T37">
            <v>4080.69172024</v>
          </cell>
          <cell r="U37">
            <v>2676.5361705500027</v>
          </cell>
          <cell r="V37">
            <v>11397.221162899999</v>
          </cell>
          <cell r="W37">
            <v>2333.4192101600001</v>
          </cell>
          <cell r="X37">
            <v>3429.5064425700029</v>
          </cell>
          <cell r="Y37">
            <v>9878.6595349199997</v>
          </cell>
          <cell r="Z37">
            <v>2758.3980538699998</v>
          </cell>
          <cell r="AA37">
            <v>2210.8549661099978</v>
          </cell>
          <cell r="AB37">
            <v>3078.0622723200004</v>
          </cell>
          <cell r="AC37">
            <v>1385.9127151500002</v>
          </cell>
          <cell r="AD37">
            <v>2895.359825</v>
          </cell>
          <cell r="AE37">
            <v>4181.8087584100058</v>
          </cell>
          <cell r="AF37">
            <v>3681.7542163200019</v>
          </cell>
          <cell r="AG37">
            <v>2960.9041203600018</v>
          </cell>
          <cell r="AH37">
            <v>2850.2970440599997</v>
          </cell>
          <cell r="AI37">
            <v>6922.31663613001</v>
          </cell>
          <cell r="AJ37">
            <v>5826.1622461099951</v>
          </cell>
          <cell r="AK37">
            <v>7962.1898793999999</v>
          </cell>
          <cell r="AL37">
            <v>2707.7517119999989</v>
          </cell>
          <cell r="AM37">
            <v>5103.3664961000004</v>
          </cell>
          <cell r="AN37">
            <v>4766.1892639999996</v>
          </cell>
          <cell r="AO37">
            <v>6138.4266441200007</v>
          </cell>
          <cell r="AP37">
            <v>0</v>
          </cell>
          <cell r="AQ37">
            <v>7084.8105522400019</v>
          </cell>
          <cell r="AR37">
            <v>2879.6109129999982</v>
          </cell>
          <cell r="AS37">
            <v>2826.7511201400075</v>
          </cell>
          <cell r="AT37">
            <v>4011.7601069999996</v>
          </cell>
          <cell r="AU37">
            <v>4463.3625580000034</v>
          </cell>
          <cell r="AV37">
            <v>2434.5862659999998</v>
          </cell>
          <cell r="AW37">
            <v>8032.0021389999947</v>
          </cell>
          <cell r="AX37">
            <v>4051.3775429999996</v>
          </cell>
          <cell r="AY37">
            <v>9457.622999999996</v>
          </cell>
          <cell r="AZ37">
            <v>10608.425871000003</v>
          </cell>
          <cell r="BA37">
            <v>14313.585579999999</v>
          </cell>
          <cell r="BB37">
            <v>8681.6569600000003</v>
          </cell>
          <cell r="BC37">
            <v>5818.2470880000001</v>
          </cell>
          <cell r="BD37">
            <v>5920.208627</v>
          </cell>
          <cell r="BE37">
            <v>7929.1877940000004</v>
          </cell>
          <cell r="BF37">
            <v>4437.6760399999994</v>
          </cell>
          <cell r="BG37">
            <v>3048.4673699999998</v>
          </cell>
          <cell r="BH37">
            <v>7353.9750620000004</v>
          </cell>
          <cell r="BI37">
            <v>2143.7720290000002</v>
          </cell>
        </row>
        <row r="38">
          <cell r="A38" t="str">
            <v xml:space="preserve">  Inversiones tecnológicas</v>
          </cell>
          <cell r="B38">
            <v>57.529291800000003</v>
          </cell>
          <cell r="C38">
            <v>0</v>
          </cell>
          <cell r="D38">
            <v>155.8607373656686</v>
          </cell>
          <cell r="E38">
            <v>4462.8594743769663</v>
          </cell>
          <cell r="F38">
            <v>475.60032543575392</v>
          </cell>
          <cell r="G38">
            <v>58.339591518749998</v>
          </cell>
          <cell r="H38">
            <v>64.309209966134759</v>
          </cell>
          <cell r="I38">
            <v>338.89955996272499</v>
          </cell>
          <cell r="J38">
            <v>0</v>
          </cell>
          <cell r="K38">
            <v>108.50800406422961</v>
          </cell>
          <cell r="L38">
            <v>6378.5922881645347</v>
          </cell>
          <cell r="M38">
            <v>1110.5959913401414</v>
          </cell>
          <cell r="N38">
            <v>2095.5748893443315</v>
          </cell>
          <cell r="O38">
            <v>1050.1977720350051</v>
          </cell>
          <cell r="P38">
            <v>423.18945359794503</v>
          </cell>
          <cell r="Q38">
            <v>449.13855074550753</v>
          </cell>
          <cell r="R38">
            <v>1752.935543604031</v>
          </cell>
          <cell r="S38">
            <v>76.850449015451289</v>
          </cell>
          <cell r="T38">
            <v>541.2392174214599</v>
          </cell>
          <cell r="U38">
            <v>15.8112705561523</v>
          </cell>
          <cell r="V38">
            <v>7908.0409523898497</v>
          </cell>
          <cell r="W38">
            <v>233.36017990383499</v>
          </cell>
          <cell r="X38">
            <v>341.96451749791419</v>
          </cell>
          <cell r="Y38">
            <v>1232.3100634947984</v>
          </cell>
          <cell r="Z38">
            <v>0</v>
          </cell>
          <cell r="AA38">
            <v>101.03707620721801</v>
          </cell>
          <cell r="AB38">
            <v>818.61367717094515</v>
          </cell>
          <cell r="AC38">
            <v>983.16279304983505</v>
          </cell>
          <cell r="AD38">
            <v>278.298585</v>
          </cell>
          <cell r="AE38">
            <v>613.49212353143594</v>
          </cell>
          <cell r="AF38">
            <v>568.66357768397882</v>
          </cell>
          <cell r="AG38">
            <v>87.353359604147968</v>
          </cell>
          <cell r="AH38">
            <v>12.417207481359799</v>
          </cell>
          <cell r="AI38">
            <v>3119.1901936703234</v>
          </cell>
          <cell r="AJ38">
            <v>143.80357767488991</v>
          </cell>
          <cell r="AK38">
            <v>156.57746027299021</v>
          </cell>
          <cell r="AL38">
            <v>59.172069105578998</v>
          </cell>
          <cell r="AM38">
            <v>2.9558011924401999</v>
          </cell>
          <cell r="AN38">
            <v>713.54003294169001</v>
          </cell>
          <cell r="AO38">
            <v>839.42451772075003</v>
          </cell>
          <cell r="AP38">
            <v>0</v>
          </cell>
          <cell r="AQ38">
            <v>2612.2215059473501</v>
          </cell>
          <cell r="AR38">
            <v>512.22778366557213</v>
          </cell>
          <cell r="AS38">
            <v>1361.8797159783242</v>
          </cell>
          <cell r="AT38">
            <v>402.29202700000002</v>
          </cell>
          <cell r="AU38">
            <v>1318.2490545552041</v>
          </cell>
          <cell r="AV38">
            <v>358.58910951631799</v>
          </cell>
          <cell r="AW38">
            <v>2535.927740716555</v>
          </cell>
          <cell r="AX38">
            <v>1230.3540327862399</v>
          </cell>
          <cell r="AY38">
            <v>976.94388894297697</v>
          </cell>
          <cell r="AZ38">
            <v>4217.7222817279498</v>
          </cell>
          <cell r="BA38">
            <v>5479.3058279932202</v>
          </cell>
          <cell r="BB38">
            <v>1282.4394344330065</v>
          </cell>
          <cell r="BC38">
            <v>1233.8985696585296</v>
          </cell>
          <cell r="BD38">
            <v>1041.9126575187047</v>
          </cell>
          <cell r="BE38">
            <v>548.58354106756428</v>
          </cell>
          <cell r="BF38">
            <v>285.20599080438024</v>
          </cell>
          <cell r="BG38">
            <v>459.6812531277065</v>
          </cell>
          <cell r="BH38">
            <v>971.8883720996281</v>
          </cell>
          <cell r="BI38">
            <v>370.00022207964741</v>
          </cell>
        </row>
        <row r="39">
          <cell r="A39" t="str">
            <v xml:space="preserve">  Soporte y operación</v>
          </cell>
          <cell r="B39">
            <v>6115.5988061899998</v>
          </cell>
          <cell r="C39">
            <v>4281.9833055700001</v>
          </cell>
          <cell r="D39">
            <v>2883.6853814343308</v>
          </cell>
          <cell r="E39">
            <v>6065.4100994630335</v>
          </cell>
          <cell r="F39">
            <v>5810.6339833542461</v>
          </cell>
          <cell r="G39">
            <v>3155.19000242125</v>
          </cell>
          <cell r="H39">
            <v>4736.8671042638653</v>
          </cell>
          <cell r="I39">
            <v>3597.8746096472701</v>
          </cell>
          <cell r="J39">
            <v>3289.69620102</v>
          </cell>
          <cell r="K39">
            <v>309.73848393577038</v>
          </cell>
          <cell r="L39">
            <v>3760.9358761154645</v>
          </cell>
          <cell r="M39">
            <v>1970.7585587598587</v>
          </cell>
          <cell r="N39">
            <v>3668.4581704956686</v>
          </cell>
          <cell r="O39">
            <v>2359.0199154049956</v>
          </cell>
          <cell r="P39">
            <v>1254.7874435220549</v>
          </cell>
          <cell r="Q39">
            <v>1660.9603586644926</v>
          </cell>
          <cell r="R39">
            <v>7436.0690590459699</v>
          </cell>
          <cell r="S39">
            <v>2992.8322889345491</v>
          </cell>
          <cell r="T39">
            <v>3539.4525028185399</v>
          </cell>
          <cell r="U39">
            <v>2660.7248999938502</v>
          </cell>
          <cell r="V39">
            <v>3489.1802105101501</v>
          </cell>
          <cell r="W39">
            <v>2100.059030256165</v>
          </cell>
          <cell r="X39">
            <v>3087.5419250720888</v>
          </cell>
          <cell r="Y39">
            <v>8646.349471425201</v>
          </cell>
          <cell r="Z39">
            <v>2758.3980538699998</v>
          </cell>
          <cell r="AA39">
            <v>2109.8178899027798</v>
          </cell>
          <cell r="AB39">
            <v>2259.4485951490551</v>
          </cell>
          <cell r="AC39">
            <v>402.74992210016501</v>
          </cell>
          <cell r="AD39">
            <v>2617.06124</v>
          </cell>
          <cell r="AE39">
            <v>3568.3166348785699</v>
          </cell>
          <cell r="AF39">
            <v>3113.090638636023</v>
          </cell>
          <cell r="AG39">
            <v>2873.5507607558538</v>
          </cell>
          <cell r="AH39">
            <v>2837.8798365786402</v>
          </cell>
          <cell r="AI39">
            <v>3803.126442459687</v>
          </cell>
          <cell r="AJ39">
            <v>5682.3586684351048</v>
          </cell>
          <cell r="AK39">
            <v>7805.6124191270101</v>
          </cell>
          <cell r="AL39">
            <v>2648.57964289442</v>
          </cell>
          <cell r="AM39">
            <v>5100.4106949075604</v>
          </cell>
          <cell r="AN39">
            <v>4052.6492310583099</v>
          </cell>
          <cell r="AO39">
            <v>5299.0021263992503</v>
          </cell>
          <cell r="AP39">
            <v>0</v>
          </cell>
          <cell r="AQ39">
            <v>4472.5890462926518</v>
          </cell>
          <cell r="AR39">
            <v>2367.383129334426</v>
          </cell>
          <cell r="AS39">
            <v>1464.8714041616831</v>
          </cell>
          <cell r="AT39">
            <v>3609.4680799999996</v>
          </cell>
          <cell r="AU39">
            <v>3145.1135034447993</v>
          </cell>
          <cell r="AV39">
            <v>2075.9971564836819</v>
          </cell>
          <cell r="AW39">
            <v>5496.0743982834401</v>
          </cell>
          <cell r="AX39">
            <v>2821.0235102137599</v>
          </cell>
          <cell r="AY39">
            <v>8480.6791110570193</v>
          </cell>
          <cell r="AZ39">
            <v>6390.7035892720523</v>
          </cell>
          <cell r="BA39">
            <v>8834.2797520067797</v>
          </cell>
          <cell r="BB39">
            <v>7399.2175255669936</v>
          </cell>
          <cell r="BC39">
            <v>4584.3485183414705</v>
          </cell>
          <cell r="BD39">
            <v>4878.2959694812953</v>
          </cell>
          <cell r="BE39">
            <v>7380.6042529324359</v>
          </cell>
          <cell r="BF39">
            <v>4152.4700491956191</v>
          </cell>
          <cell r="BG39">
            <v>2588.7861168722934</v>
          </cell>
          <cell r="BH39">
            <v>6382.0866899003722</v>
          </cell>
          <cell r="BI39">
            <v>1773.7718069203527</v>
          </cell>
        </row>
        <row r="40">
          <cell r="A40" t="str">
            <v>Seguros a deudores</v>
          </cell>
          <cell r="B40">
            <v>3.5671909999999998</v>
          </cell>
          <cell r="C40">
            <v>2512.8484438</v>
          </cell>
          <cell r="D40">
            <v>2493.507478</v>
          </cell>
          <cell r="E40">
            <v>2423.3605499999999</v>
          </cell>
          <cell r="F40">
            <v>2587.3795110000001</v>
          </cell>
          <cell r="G40">
            <v>2479.336832</v>
          </cell>
          <cell r="H40">
            <v>2642.0717789999999</v>
          </cell>
          <cell r="I40">
            <v>2637.0491059999999</v>
          </cell>
          <cell r="J40">
            <v>0</v>
          </cell>
          <cell r="K40">
            <v>2731.6636239999998</v>
          </cell>
          <cell r="L40">
            <v>2719.4912319999999</v>
          </cell>
          <cell r="M40">
            <v>2721.689496</v>
          </cell>
          <cell r="N40">
            <v>2838.2896089999999</v>
          </cell>
          <cell r="O40">
            <v>2820.8272790000001</v>
          </cell>
          <cell r="P40">
            <v>2926.8744069999998</v>
          </cell>
          <cell r="Q40">
            <v>5771.2106649999996</v>
          </cell>
          <cell r="R40">
            <v>3096.3845309999997</v>
          </cell>
          <cell r="S40">
            <v>3087.717459</v>
          </cell>
          <cell r="T40">
            <v>3292.9704940000001</v>
          </cell>
          <cell r="U40">
            <v>3297.5734080000002</v>
          </cell>
          <cell r="V40">
            <v>3433.0172299999999</v>
          </cell>
          <cell r="W40">
            <v>3517.0517709999999</v>
          </cell>
          <cell r="X40">
            <v>3701.2347540000001</v>
          </cell>
          <cell r="Y40">
            <v>3837.2383490000002</v>
          </cell>
          <cell r="Z40">
            <v>0</v>
          </cell>
          <cell r="AA40">
            <v>6942.2036630000002</v>
          </cell>
          <cell r="AB40">
            <v>3819.2477410000001</v>
          </cell>
          <cell r="AC40">
            <v>3803.2095159999999</v>
          </cell>
          <cell r="AD40">
            <v>4015.275353</v>
          </cell>
          <cell r="AE40">
            <v>3783.7617169999999</v>
          </cell>
          <cell r="AF40">
            <v>3933.761943</v>
          </cell>
          <cell r="AG40">
            <v>3921.857669</v>
          </cell>
          <cell r="AH40">
            <v>4079.7650920000001</v>
          </cell>
          <cell r="AI40">
            <v>7</v>
          </cell>
          <cell r="AJ40">
            <v>4056.416647</v>
          </cell>
          <cell r="AK40">
            <v>8048.9996840000003</v>
          </cell>
          <cell r="AL40">
            <v>6.9800120000000003</v>
          </cell>
          <cell r="AM40">
            <v>4064.0799029999998</v>
          </cell>
          <cell r="AN40">
            <v>8372.7570080000005</v>
          </cell>
          <cell r="AO40">
            <v>4091.2931440000002</v>
          </cell>
          <cell r="AP40">
            <v>0</v>
          </cell>
          <cell r="AQ40">
            <v>4355.0806659999998</v>
          </cell>
          <cell r="AR40">
            <v>4548.3157090000004</v>
          </cell>
          <cell r="AS40">
            <v>4531.2477019999997</v>
          </cell>
          <cell r="AT40">
            <v>4668.5457219999998</v>
          </cell>
          <cell r="AU40">
            <v>4754.833052</v>
          </cell>
          <cell r="AV40">
            <v>4788.5210360000001</v>
          </cell>
          <cell r="AW40">
            <v>4929.6877560000003</v>
          </cell>
          <cell r="AX40">
            <v>3148.5848110000002</v>
          </cell>
          <cell r="AY40">
            <v>6787.6721980000002</v>
          </cell>
          <cell r="AZ40">
            <v>9907.2332999999999</v>
          </cell>
          <cell r="BA40">
            <v>0</v>
          </cell>
          <cell r="BB40">
            <v>9651.6857569999993</v>
          </cell>
          <cell r="BC40">
            <v>0</v>
          </cell>
          <cell r="BD40">
            <v>7812.7509769999997</v>
          </cell>
          <cell r="BE40">
            <v>4642.9077440000001</v>
          </cell>
          <cell r="BF40">
            <v>0</v>
          </cell>
          <cell r="BG40">
            <v>4669.8315764899999</v>
          </cell>
          <cell r="BH40">
            <v>4692.0534870000001</v>
          </cell>
          <cell r="BI40">
            <v>9549.2084790000008</v>
          </cell>
        </row>
        <row r="41">
          <cell r="A41" t="str">
            <v>Otros Gastos</v>
          </cell>
          <cell r="B41">
            <v>833.81649031999996</v>
          </cell>
          <cell r="C41">
            <v>883.57619962500007</v>
          </cell>
          <cell r="D41">
            <v>1434.9524257</v>
          </cell>
          <cell r="E41">
            <v>821.52285795</v>
          </cell>
          <cell r="F41">
            <v>1131.78824203</v>
          </cell>
          <cell r="G41">
            <v>858.61357053999996</v>
          </cell>
          <cell r="H41">
            <v>956.64152369999999</v>
          </cell>
          <cell r="I41">
            <v>766.25896751999994</v>
          </cell>
          <cell r="J41">
            <v>1200.9221557000001</v>
          </cell>
          <cell r="K41">
            <v>1681.87273774</v>
          </cell>
          <cell r="L41">
            <v>1481.9884960599998</v>
          </cell>
          <cell r="M41">
            <v>2311.25455831</v>
          </cell>
          <cell r="N41">
            <v>1197.5354911499999</v>
          </cell>
          <cell r="O41">
            <v>1145.12361616</v>
          </cell>
          <cell r="P41">
            <v>1316.7314035300001</v>
          </cell>
          <cell r="Q41">
            <v>1333.57009616</v>
          </cell>
          <cell r="R41">
            <v>1401.8931987199999</v>
          </cell>
          <cell r="S41">
            <v>1949.21427505</v>
          </cell>
          <cell r="T41">
            <v>2051.1484345200001</v>
          </cell>
          <cell r="U41">
            <v>2052.9532276099999</v>
          </cell>
          <cell r="V41">
            <v>1596.8730348500001</v>
          </cell>
          <cell r="W41">
            <v>1548.2530005900001</v>
          </cell>
          <cell r="X41">
            <v>1804.29350641</v>
          </cell>
          <cell r="Y41">
            <v>2284.5187458999999</v>
          </cell>
          <cell r="Z41">
            <v>1399.06370997</v>
          </cell>
          <cell r="AA41">
            <v>2124.2171941299998</v>
          </cell>
          <cell r="AB41">
            <v>1408.0988882900001</v>
          </cell>
          <cell r="AC41">
            <v>999.11876461000008</v>
          </cell>
          <cell r="AD41">
            <v>1691.34483546</v>
          </cell>
          <cell r="AE41">
            <v>1594.0215960800001</v>
          </cell>
          <cell r="AF41">
            <v>878.14280718000009</v>
          </cell>
          <cell r="AG41">
            <v>1747.5822062299999</v>
          </cell>
          <cell r="AH41">
            <v>1470.1286245899998</v>
          </cell>
          <cell r="AI41">
            <v>1239.14940647</v>
          </cell>
          <cell r="AJ41">
            <v>1852.8007715799999</v>
          </cell>
          <cell r="AK41">
            <v>2022.2929151399999</v>
          </cell>
          <cell r="AL41">
            <v>1332.78836376</v>
          </cell>
          <cell r="AM41">
            <v>2139.8016625300002</v>
          </cell>
          <cell r="AN41">
            <v>1204.48047324</v>
          </cell>
          <cell r="AO41">
            <v>2214.2182699800001</v>
          </cell>
          <cell r="AP41">
            <v>0</v>
          </cell>
          <cell r="AQ41">
            <v>1505.3162845700001</v>
          </cell>
          <cell r="AR41">
            <v>1483.2780639999999</v>
          </cell>
          <cell r="AS41">
            <v>1287.63956856</v>
          </cell>
          <cell r="AT41">
            <v>1801.43932958</v>
          </cell>
          <cell r="AU41">
            <v>1684.7262046199999</v>
          </cell>
          <cell r="AV41">
            <v>1945.9363706899999</v>
          </cell>
          <cell r="AW41">
            <v>1974.1576767199999</v>
          </cell>
          <cell r="AX41">
            <v>1628.78066964</v>
          </cell>
          <cell r="AY41">
            <v>1413.1808832600002</v>
          </cell>
          <cell r="AZ41">
            <v>1179.21587176</v>
          </cell>
          <cell r="BA41">
            <v>1333.2513056599998</v>
          </cell>
          <cell r="BB41">
            <v>0</v>
          </cell>
          <cell r="BC41">
            <v>2016.2878484800001</v>
          </cell>
          <cell r="BD41">
            <v>1770.91250599</v>
          </cell>
          <cell r="BE41">
            <v>1749.0304891599999</v>
          </cell>
          <cell r="BF41">
            <v>2116.1517165200003</v>
          </cell>
          <cell r="BG41">
            <v>1609.2379212999999</v>
          </cell>
          <cell r="BH41">
            <v>1812.1360138199998</v>
          </cell>
          <cell r="BI41">
            <v>1403.8089787200001</v>
          </cell>
        </row>
        <row r="42">
          <cell r="A42" t="str">
            <v xml:space="preserve">  Reintegro de Créditos Hipotecario </v>
          </cell>
          <cell r="B42">
            <v>713.51993649999997</v>
          </cell>
          <cell r="C42">
            <v>438.27848295000001</v>
          </cell>
          <cell r="D42">
            <v>1313.51393287</v>
          </cell>
          <cell r="E42">
            <v>424.58840130999999</v>
          </cell>
          <cell r="F42">
            <v>841.87017100000003</v>
          </cell>
          <cell r="G42">
            <v>745.35938799999997</v>
          </cell>
          <cell r="H42">
            <v>867.94396546999997</v>
          </cell>
          <cell r="I42">
            <v>681.65086274999999</v>
          </cell>
          <cell r="J42">
            <v>1146.13579314</v>
          </cell>
          <cell r="K42">
            <v>1392.5635976000001</v>
          </cell>
          <cell r="L42">
            <v>1161.6911666199999</v>
          </cell>
          <cell r="M42">
            <v>1962.23876696</v>
          </cell>
          <cell r="N42">
            <v>436.32506974</v>
          </cell>
          <cell r="O42">
            <v>681.70178499999997</v>
          </cell>
          <cell r="P42">
            <v>1001.6223513900001</v>
          </cell>
          <cell r="Q42">
            <v>784.98137491</v>
          </cell>
          <cell r="R42">
            <v>1299.2710393</v>
          </cell>
          <cell r="S42">
            <v>1473.5225389299999</v>
          </cell>
          <cell r="T42">
            <v>1856.4102802900002</v>
          </cell>
          <cell r="U42">
            <v>1857.25288901</v>
          </cell>
          <cell r="V42">
            <v>1526.21953912</v>
          </cell>
          <cell r="W42">
            <v>1489.3990017800002</v>
          </cell>
          <cell r="X42">
            <v>1496.00308023</v>
          </cell>
          <cell r="Y42">
            <v>1748.2460471500001</v>
          </cell>
          <cell r="Z42">
            <v>1333.4725812500001</v>
          </cell>
          <cell r="AA42">
            <v>1537.3186529499999</v>
          </cell>
          <cell r="AB42">
            <v>1167.31656834</v>
          </cell>
          <cell r="AC42">
            <v>841.22765817000004</v>
          </cell>
          <cell r="AD42">
            <v>1489.61776061</v>
          </cell>
          <cell r="AE42">
            <v>1469.9104881100002</v>
          </cell>
          <cell r="AF42">
            <v>712.03575448000004</v>
          </cell>
          <cell r="AG42">
            <v>1567.32505509</v>
          </cell>
          <cell r="AH42">
            <v>1239.3172315699999</v>
          </cell>
          <cell r="AI42">
            <v>995.34096352999995</v>
          </cell>
          <cell r="AJ42">
            <v>1586.0968986</v>
          </cell>
          <cell r="AK42">
            <v>1781.38061963</v>
          </cell>
          <cell r="AL42">
            <v>1142.5848838500001</v>
          </cell>
          <cell r="AM42">
            <v>1763.21203253</v>
          </cell>
          <cell r="AN42">
            <v>1176.7207405199999</v>
          </cell>
          <cell r="AO42">
            <v>1991.6426669300001</v>
          </cell>
          <cell r="AP42">
            <v>0</v>
          </cell>
          <cell r="AQ42">
            <v>1218.2481683200001</v>
          </cell>
          <cell r="AR42">
            <v>1316.43935913</v>
          </cell>
          <cell r="AS42">
            <v>1192.8332019100001</v>
          </cell>
          <cell r="AT42">
            <v>1581.70098882</v>
          </cell>
          <cell r="AU42">
            <v>1305.65410804</v>
          </cell>
          <cell r="AV42">
            <v>1678.1262076099999</v>
          </cell>
          <cell r="AW42">
            <v>1447.72634356</v>
          </cell>
          <cell r="AX42">
            <v>1399.8032148100001</v>
          </cell>
          <cell r="AY42">
            <v>1255.1808628000001</v>
          </cell>
          <cell r="AZ42">
            <v>969.25818531000004</v>
          </cell>
          <cell r="BA42">
            <v>1199.0197399399999</v>
          </cell>
          <cell r="BB42">
            <v>0</v>
          </cell>
          <cell r="BC42">
            <v>1877.5620441200001</v>
          </cell>
          <cell r="BD42">
            <v>1388.4953210799999</v>
          </cell>
          <cell r="BE42">
            <v>1502.5144467299999</v>
          </cell>
          <cell r="BF42">
            <v>1818.20104384</v>
          </cell>
          <cell r="BG42">
            <v>1280.3451036399999</v>
          </cell>
          <cell r="BH42">
            <v>1272.5049553599999</v>
          </cell>
          <cell r="BI42">
            <v>700.66269999999997</v>
          </cell>
        </row>
        <row r="43">
          <cell r="A43" t="str">
            <v xml:space="preserve">  Reintegro de Crédito Educativo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row>
        <row r="44">
          <cell r="A44" t="str">
            <v xml:space="preserve">  Otros gastos - código 60 </v>
          </cell>
          <cell r="B44">
            <v>120.29655382</v>
          </cell>
          <cell r="C44">
            <v>445.297716675</v>
          </cell>
          <cell r="D44">
            <v>121.43849283</v>
          </cell>
          <cell r="E44">
            <v>396.93445664000001</v>
          </cell>
          <cell r="F44">
            <v>289.91807102999996</v>
          </cell>
          <cell r="G44">
            <v>113.25418254</v>
          </cell>
          <cell r="H44">
            <v>88.697558229999999</v>
          </cell>
          <cell r="I44">
            <v>84.608104769999997</v>
          </cell>
          <cell r="J44">
            <v>54.786362560000001</v>
          </cell>
          <cell r="K44">
            <v>289.30914014000001</v>
          </cell>
          <cell r="L44">
            <v>320.29732944</v>
          </cell>
          <cell r="M44">
            <v>349.01579134999997</v>
          </cell>
          <cell r="N44">
            <v>761.21042140999998</v>
          </cell>
          <cell r="O44">
            <v>463.42183115999995</v>
          </cell>
          <cell r="P44">
            <v>315.10905213999996</v>
          </cell>
          <cell r="Q44">
            <v>548.58872124999994</v>
          </cell>
          <cell r="R44">
            <v>102.62215942</v>
          </cell>
          <cell r="S44">
            <v>475.69173612000003</v>
          </cell>
          <cell r="T44">
            <v>194.73815422999999</v>
          </cell>
          <cell r="U44">
            <v>195.70033860000001</v>
          </cell>
          <cell r="V44">
            <v>70.653495730000003</v>
          </cell>
          <cell r="W44">
            <v>58.85399881</v>
          </cell>
          <cell r="X44">
            <v>308.29042618</v>
          </cell>
          <cell r="Y44">
            <v>536.27269875000002</v>
          </cell>
          <cell r="Z44">
            <v>65.59112872</v>
          </cell>
          <cell r="AA44">
            <v>586.89854118000005</v>
          </cell>
          <cell r="AB44">
            <v>240.78231995000002</v>
          </cell>
          <cell r="AC44">
            <v>157.89110644000002</v>
          </cell>
          <cell r="AD44">
            <v>201.72707485000001</v>
          </cell>
          <cell r="AE44">
            <v>124.11110797000001</v>
          </cell>
          <cell r="AF44">
            <v>166.1070527</v>
          </cell>
          <cell r="AG44">
            <v>180.25715113999999</v>
          </cell>
          <cell r="AH44">
            <v>230.81139302</v>
          </cell>
          <cell r="AI44">
            <v>243.80844293999999</v>
          </cell>
          <cell r="AJ44">
            <v>266.70387298000003</v>
          </cell>
          <cell r="AK44">
            <v>240.91229551000001</v>
          </cell>
          <cell r="AL44">
            <v>190.20347991</v>
          </cell>
          <cell r="AM44">
            <v>376.58963</v>
          </cell>
          <cell r="AN44">
            <v>27.759732719999999</v>
          </cell>
          <cell r="AO44">
            <v>222.57560305000001</v>
          </cell>
          <cell r="AP44">
            <v>0</v>
          </cell>
          <cell r="AQ44">
            <v>287.06811625</v>
          </cell>
          <cell r="AR44">
            <v>166.83870486999999</v>
          </cell>
          <cell r="AS44">
            <v>94.806366650000001</v>
          </cell>
          <cell r="AT44">
            <v>219.73834076</v>
          </cell>
          <cell r="AU44">
            <v>379.07209657999999</v>
          </cell>
          <cell r="AV44">
            <v>267.81016308</v>
          </cell>
          <cell r="AW44">
            <v>526.43133316000001</v>
          </cell>
          <cell r="AX44">
            <v>228.97745483</v>
          </cell>
          <cell r="AY44">
            <v>158.00002046</v>
          </cell>
          <cell r="AZ44">
            <v>209.95768645000001</v>
          </cell>
          <cell r="BA44">
            <v>134.23156571999999</v>
          </cell>
          <cell r="BB44">
            <v>0</v>
          </cell>
          <cell r="BC44">
            <v>138.72580435999998</v>
          </cell>
          <cell r="BD44">
            <v>382.41718491</v>
          </cell>
          <cell r="BE44">
            <v>246.51604243</v>
          </cell>
          <cell r="BF44">
            <v>297.95067268000003</v>
          </cell>
          <cell r="BG44">
            <v>328.89281765999999</v>
          </cell>
          <cell r="BH44">
            <v>539.63105845999996</v>
          </cell>
          <cell r="BI44">
            <v>703.14627872000005</v>
          </cell>
        </row>
        <row r="45">
          <cell r="A45" t="str">
            <v>D. INGRESOS - EGRESOS VIGENCIA (a+B-C)</v>
          </cell>
          <cell r="B45">
            <v>1603460.5992911998</v>
          </cell>
          <cell r="C45">
            <v>1926858.619502085</v>
          </cell>
          <cell r="D45">
            <v>1893119.259292335</v>
          </cell>
          <cell r="E45">
            <v>1850351.5502112051</v>
          </cell>
          <cell r="F45">
            <v>1798387.2906221452</v>
          </cell>
          <cell r="G45">
            <v>1749126.4085493151</v>
          </cell>
          <cell r="H45">
            <v>1715064.0275270154</v>
          </cell>
          <cell r="I45">
            <v>1664159.4555338253</v>
          </cell>
          <cell r="J45">
            <v>1658656.9989581453</v>
          </cell>
          <cell r="K45">
            <v>1635501.7053812463</v>
          </cell>
          <cell r="L45">
            <v>1597921.7695496962</v>
          </cell>
          <cell r="M45">
            <v>1604055.1260180864</v>
          </cell>
          <cell r="N45">
            <v>1685210.0614506598</v>
          </cell>
          <cell r="O45">
            <v>2028744.6639057598</v>
          </cell>
          <cell r="P45">
            <v>1941189.3358768881</v>
          </cell>
          <cell r="Q45">
            <v>1912211.570362068</v>
          </cell>
          <cell r="R45">
            <v>1907484.9024571981</v>
          </cell>
          <cell r="S45">
            <v>1865068.2186492183</v>
          </cell>
          <cell r="T45">
            <v>1809590.4460256586</v>
          </cell>
          <cell r="U45">
            <v>1718004.7916560285</v>
          </cell>
          <cell r="V45">
            <v>1660567.6623418487</v>
          </cell>
          <cell r="W45">
            <v>1636084.7462922086</v>
          </cell>
          <cell r="X45">
            <v>1598358.2024895989</v>
          </cell>
          <cell r="Y45">
            <v>1594573.7090146388</v>
          </cell>
          <cell r="Z45">
            <v>1403833.2951028901</v>
          </cell>
          <cell r="AA45">
            <v>1800942.72457149</v>
          </cell>
          <cell r="AB45">
            <v>1725624.4792261801</v>
          </cell>
          <cell r="AC45">
            <v>1703586.5572857002</v>
          </cell>
          <cell r="AD45">
            <v>1627967.7398327398</v>
          </cell>
          <cell r="AE45">
            <v>1571297.8118000301</v>
          </cell>
          <cell r="AF45">
            <v>1525282.5029486699</v>
          </cell>
          <cell r="AG45">
            <v>1474890.6554578203</v>
          </cell>
          <cell r="AH45">
            <v>1487825.0431538899</v>
          </cell>
          <cell r="AI45">
            <v>1428877.5149224098</v>
          </cell>
          <cell r="AJ45">
            <v>1373609.7986458796</v>
          </cell>
          <cell r="AK45">
            <v>1375025.1884368898</v>
          </cell>
          <cell r="AL45">
            <v>1303718.9286441696</v>
          </cell>
          <cell r="AM45">
            <v>1792718.9826753996</v>
          </cell>
          <cell r="AN45">
            <v>1737853.2517186995</v>
          </cell>
          <cell r="AO45">
            <v>1597104.5967881894</v>
          </cell>
          <cell r="AP45">
            <v>1524064.3064756193</v>
          </cell>
          <cell r="AQ45">
            <v>1455299.6278523195</v>
          </cell>
          <cell r="AR45">
            <v>1391473.3948723692</v>
          </cell>
          <cell r="AS45">
            <v>1341201.0735809293</v>
          </cell>
          <cell r="AT45">
            <v>1285850.3715579594</v>
          </cell>
          <cell r="AU45">
            <v>1238177.7942299896</v>
          </cell>
          <cell r="AV45">
            <v>1202860.1936075697</v>
          </cell>
          <cell r="AW45">
            <v>1217587.5422896298</v>
          </cell>
          <cell r="AX45">
            <v>1101232.85543437</v>
          </cell>
          <cell r="AY45">
            <v>1647440.9998203097</v>
          </cell>
          <cell r="AZ45">
            <v>1527476.4918551899</v>
          </cell>
          <cell r="BA45">
            <v>1459435.0889438298</v>
          </cell>
          <cell r="BB45">
            <v>1541021.5253037999</v>
          </cell>
          <cell r="BC45">
            <v>1519546.5972632398</v>
          </cell>
          <cell r="BD45">
            <v>1482913.2242730001</v>
          </cell>
          <cell r="BE45">
            <v>1457606.5014763998</v>
          </cell>
          <cell r="BF45">
            <v>1443784.9323052098</v>
          </cell>
          <cell r="BG45">
            <v>1422997.5499174297</v>
          </cell>
          <cell r="BH45">
            <v>1419960.7875993897</v>
          </cell>
          <cell r="BI45">
            <v>1479712.6095645498</v>
          </cell>
        </row>
        <row r="46">
          <cell r="B46" t="str">
            <v xml:space="preserve">Consolidado flujo de caja general </v>
          </cell>
        </row>
        <row r="47">
          <cell r="B47" t="str">
            <v xml:space="preserve">Consolidado flujo de caja general </v>
          </cell>
        </row>
        <row r="48">
          <cell r="B48">
            <v>0</v>
          </cell>
          <cell r="C48">
            <v>1</v>
          </cell>
          <cell r="D48">
            <v>2</v>
          </cell>
          <cell r="E48">
            <v>3</v>
          </cell>
          <cell r="F48">
            <v>4</v>
          </cell>
          <cell r="G48">
            <v>5</v>
          </cell>
          <cell r="H48">
            <v>6</v>
          </cell>
          <cell r="I48">
            <v>7</v>
          </cell>
          <cell r="J48">
            <v>8</v>
          </cell>
          <cell r="K48">
            <v>9</v>
          </cell>
          <cell r="L48">
            <v>10</v>
          </cell>
          <cell r="M48">
            <v>11</v>
          </cell>
          <cell r="N48">
            <v>12</v>
          </cell>
          <cell r="O48">
            <v>13</v>
          </cell>
          <cell r="P48">
            <v>14</v>
          </cell>
          <cell r="Q48">
            <v>15</v>
          </cell>
          <cell r="R48">
            <v>16</v>
          </cell>
          <cell r="S48">
            <v>17</v>
          </cell>
          <cell r="T48">
            <v>18</v>
          </cell>
          <cell r="U48">
            <v>19</v>
          </cell>
          <cell r="V48">
            <v>20</v>
          </cell>
          <cell r="W48">
            <v>21</v>
          </cell>
          <cell r="X48">
            <v>22</v>
          </cell>
          <cell r="Y48">
            <v>23</v>
          </cell>
          <cell r="Z48">
            <v>24</v>
          </cell>
          <cell r="AA48">
            <v>25</v>
          </cell>
          <cell r="AB48">
            <v>26</v>
          </cell>
          <cell r="AC48">
            <v>27</v>
          </cell>
          <cell r="AD48">
            <v>28</v>
          </cell>
          <cell r="AE48">
            <v>29</v>
          </cell>
          <cell r="AF48">
            <v>30</v>
          </cell>
          <cell r="AG48">
            <v>31</v>
          </cell>
          <cell r="AH48">
            <v>32</v>
          </cell>
          <cell r="AI48">
            <v>33</v>
          </cell>
          <cell r="AJ48">
            <v>34</v>
          </cell>
          <cell r="AK48">
            <v>35</v>
          </cell>
          <cell r="AL48">
            <v>36</v>
          </cell>
          <cell r="AM48">
            <v>37</v>
          </cell>
          <cell r="AN48">
            <v>38</v>
          </cell>
          <cell r="AO48">
            <v>39</v>
          </cell>
          <cell r="AP48">
            <v>40</v>
          </cell>
          <cell r="AQ48">
            <v>41</v>
          </cell>
          <cell r="AR48">
            <v>42</v>
          </cell>
          <cell r="AS48">
            <v>43</v>
          </cell>
          <cell r="AT48">
            <v>44</v>
          </cell>
          <cell r="AU48">
            <v>45</v>
          </cell>
          <cell r="AV48">
            <v>46</v>
          </cell>
          <cell r="AW48">
            <v>47</v>
          </cell>
          <cell r="AX48">
            <v>48</v>
          </cell>
          <cell r="AY48">
            <v>49</v>
          </cell>
          <cell r="AZ48">
            <v>50</v>
          </cell>
          <cell r="BA48">
            <v>51</v>
          </cell>
          <cell r="BB48">
            <v>52</v>
          </cell>
          <cell r="BC48">
            <v>53</v>
          </cell>
          <cell r="BD48">
            <v>54</v>
          </cell>
          <cell r="BE48">
            <v>55</v>
          </cell>
          <cell r="BF48">
            <v>56</v>
          </cell>
          <cell r="BG48">
            <v>57</v>
          </cell>
          <cell r="BH48">
            <v>58</v>
          </cell>
          <cell r="BI48">
            <v>59</v>
          </cell>
        </row>
        <row r="49">
          <cell r="A49" t="str">
            <v>A.   SALDO DISPONIBLE INICIAL</v>
          </cell>
          <cell r="B49">
            <v>0</v>
          </cell>
          <cell r="C49">
            <v>1</v>
          </cell>
          <cell r="D49">
            <v>2</v>
          </cell>
          <cell r="E49">
            <v>3</v>
          </cell>
          <cell r="F49">
            <v>4</v>
          </cell>
          <cell r="G49">
            <v>5</v>
          </cell>
          <cell r="H49">
            <v>6</v>
          </cell>
          <cell r="I49">
            <v>7</v>
          </cell>
          <cell r="J49">
            <v>8</v>
          </cell>
          <cell r="K49">
            <v>9</v>
          </cell>
          <cell r="L49">
            <v>10</v>
          </cell>
          <cell r="M49">
            <v>11</v>
          </cell>
          <cell r="N49">
            <v>12</v>
          </cell>
          <cell r="O49">
            <v>13</v>
          </cell>
          <cell r="P49">
            <v>14</v>
          </cell>
          <cell r="Q49">
            <v>15</v>
          </cell>
          <cell r="R49">
            <v>16</v>
          </cell>
          <cell r="S49">
            <v>17</v>
          </cell>
          <cell r="T49">
            <v>18</v>
          </cell>
          <cell r="U49">
            <v>19</v>
          </cell>
          <cell r="V49">
            <v>20</v>
          </cell>
          <cell r="W49">
            <v>21</v>
          </cell>
          <cell r="X49">
            <v>22</v>
          </cell>
          <cell r="Y49">
            <v>23</v>
          </cell>
          <cell r="Z49">
            <v>24</v>
          </cell>
          <cell r="AA49">
            <v>25</v>
          </cell>
          <cell r="AB49">
            <v>26</v>
          </cell>
          <cell r="AC49">
            <v>27</v>
          </cell>
          <cell r="AD49">
            <v>28</v>
          </cell>
          <cell r="AE49">
            <v>29</v>
          </cell>
          <cell r="AF49">
            <v>30</v>
          </cell>
          <cell r="AG49">
            <v>31</v>
          </cell>
          <cell r="AH49">
            <v>32</v>
          </cell>
          <cell r="AI49">
            <v>33</v>
          </cell>
          <cell r="AJ49">
            <v>34</v>
          </cell>
          <cell r="AK49">
            <v>35</v>
          </cell>
          <cell r="AL49">
            <v>36</v>
          </cell>
          <cell r="AM49">
            <v>37</v>
          </cell>
          <cell r="AN49">
            <v>38</v>
          </cell>
          <cell r="AO49">
            <v>39</v>
          </cell>
          <cell r="AP49">
            <v>40</v>
          </cell>
          <cell r="AQ49">
            <v>41</v>
          </cell>
          <cell r="AR49">
            <v>42</v>
          </cell>
          <cell r="AS49">
            <v>43</v>
          </cell>
          <cell r="AT49">
            <v>44</v>
          </cell>
          <cell r="AU49">
            <v>45</v>
          </cell>
          <cell r="AV49">
            <v>46</v>
          </cell>
          <cell r="AW49">
            <v>47</v>
          </cell>
          <cell r="AX49">
            <v>48</v>
          </cell>
          <cell r="AY49">
            <v>49</v>
          </cell>
          <cell r="AZ49">
            <v>50</v>
          </cell>
          <cell r="BA49">
            <v>51</v>
          </cell>
          <cell r="BB49">
            <v>52</v>
          </cell>
          <cell r="BC49">
            <v>53</v>
          </cell>
          <cell r="BD49">
            <v>54</v>
          </cell>
          <cell r="BE49">
            <v>55</v>
          </cell>
          <cell r="BF49">
            <v>56</v>
          </cell>
          <cell r="BG49">
            <v>57</v>
          </cell>
          <cell r="BH49">
            <v>58</v>
          </cell>
          <cell r="BI49">
            <v>59</v>
          </cell>
        </row>
        <row r="50">
          <cell r="A50" t="str">
            <v>A.   SALDO DISPONIBLE INICIAL</v>
          </cell>
          <cell r="B50">
            <v>1577988.59752829</v>
          </cell>
          <cell r="C50">
            <v>1603460.5992911998</v>
          </cell>
          <cell r="D50">
            <v>1926858.619502085</v>
          </cell>
          <cell r="E50">
            <v>1893119.2592923352</v>
          </cell>
          <cell r="F50">
            <v>1850351.5502112051</v>
          </cell>
          <cell r="G50">
            <v>1798387.2906221452</v>
          </cell>
          <cell r="H50">
            <v>1749126.4085493153</v>
          </cell>
          <cell r="I50">
            <v>1715064.0275270154</v>
          </cell>
          <cell r="J50">
            <v>1664159.4555338253</v>
          </cell>
          <cell r="K50">
            <v>1658656.9989581453</v>
          </cell>
          <cell r="L50">
            <v>1635501.7053812463</v>
          </cell>
          <cell r="M50">
            <v>1597921.7695496962</v>
          </cell>
          <cell r="N50">
            <v>1685484.1868759999</v>
          </cell>
          <cell r="O50">
            <v>1685210.06145066</v>
          </cell>
          <cell r="P50">
            <v>2028744.6639057598</v>
          </cell>
          <cell r="Q50">
            <v>1941189.3358768881</v>
          </cell>
          <cell r="R50">
            <v>1912211.5703620682</v>
          </cell>
          <cell r="S50">
            <v>1907484.9024571984</v>
          </cell>
          <cell r="T50">
            <v>1865068.2186492186</v>
          </cell>
          <cell r="U50">
            <v>1809590.4460256586</v>
          </cell>
          <cell r="V50">
            <v>1718004.7916560287</v>
          </cell>
          <cell r="W50">
            <v>1660567.6623418487</v>
          </cell>
          <cell r="X50">
            <v>1636084.7462922088</v>
          </cell>
          <cell r="Y50">
            <v>1598358.2024895989</v>
          </cell>
          <cell r="Z50">
            <v>1390332.18640158</v>
          </cell>
          <cell r="AA50">
            <v>1403833.2951028901</v>
          </cell>
          <cell r="AB50">
            <v>1800942.7245714902</v>
          </cell>
          <cell r="AC50">
            <v>1725624.4792261801</v>
          </cell>
          <cell r="AD50">
            <v>1703586.5572857</v>
          </cell>
          <cell r="AE50">
            <v>1627967.73983274</v>
          </cell>
          <cell r="AF50">
            <v>1571297.8118000301</v>
          </cell>
          <cell r="AG50">
            <v>1525282.5029486702</v>
          </cell>
          <cell r="AH50">
            <v>1474890.65545782</v>
          </cell>
          <cell r="AI50">
            <v>1487825.0431538899</v>
          </cell>
          <cell r="AJ50">
            <v>1428877.5149224098</v>
          </cell>
          <cell r="AK50">
            <v>1373609.7986458798</v>
          </cell>
          <cell r="AL50">
            <v>1315433.2402205495</v>
          </cell>
          <cell r="AM50">
            <v>1303718.9286441696</v>
          </cell>
          <cell r="AN50">
            <v>1792718.9826753994</v>
          </cell>
          <cell r="AO50">
            <v>1737853.2517186995</v>
          </cell>
          <cell r="AP50">
            <v>1597149.0812930793</v>
          </cell>
          <cell r="AQ50">
            <v>1513504.0214627294</v>
          </cell>
          <cell r="AR50">
            <v>1455299.6278523193</v>
          </cell>
          <cell r="AS50">
            <v>1391473.3948723695</v>
          </cell>
          <cell r="AT50">
            <v>1341201.0735809295</v>
          </cell>
          <cell r="AU50">
            <v>1285850.3715579596</v>
          </cell>
          <cell r="AV50">
            <v>1238177.7942299896</v>
          </cell>
          <cell r="AW50">
            <v>1202860.1936075697</v>
          </cell>
          <cell r="AX50">
            <v>1111473.3692300001</v>
          </cell>
          <cell r="AY50">
            <v>1101232.85543437</v>
          </cell>
          <cell r="AZ50">
            <v>1647440.9998203097</v>
          </cell>
          <cell r="BA50">
            <v>1527476.4918551899</v>
          </cell>
          <cell r="BB50">
            <v>1459435.0889438298</v>
          </cell>
          <cell r="BC50">
            <v>1541021.5253037999</v>
          </cell>
          <cell r="BD50">
            <v>1519546.5972632398</v>
          </cell>
          <cell r="BE50">
            <v>1482913.2242730001</v>
          </cell>
          <cell r="BF50">
            <v>1457606.5014763998</v>
          </cell>
          <cell r="BG50">
            <v>1443784.9323052098</v>
          </cell>
          <cell r="BH50">
            <v>1422997.5499174297</v>
          </cell>
          <cell r="BI50">
            <v>1419960.7875993897</v>
          </cell>
        </row>
        <row r="51">
          <cell r="A51" t="str">
            <v xml:space="preserve">B.   INGRESOS VIGENCIA </v>
          </cell>
          <cell r="B51">
            <v>133752.32481691998</v>
          </cell>
          <cell r="C51">
            <v>650691.08698000002</v>
          </cell>
          <cell r="D51">
            <v>791170.70067000005</v>
          </cell>
          <cell r="E51">
            <v>914120.86149011005</v>
          </cell>
          <cell r="F51">
            <v>1035085.7345351101</v>
          </cell>
          <cell r="G51">
            <v>1148455.0234973801</v>
          </cell>
          <cell r="H51">
            <v>1268138.4381024002</v>
          </cell>
          <cell r="I51">
            <v>1380629.3910883202</v>
          </cell>
          <cell r="J51">
            <v>1533844.9494438702</v>
          </cell>
          <cell r="K51">
            <v>1647259.6602478302</v>
          </cell>
          <cell r="L51">
            <v>1768057.4249805303</v>
          </cell>
          <cell r="M51">
            <v>1918546.3596628304</v>
          </cell>
          <cell r="N51">
            <v>124216.33508742</v>
          </cell>
          <cell r="O51">
            <v>702520.94961893</v>
          </cell>
          <cell r="P51">
            <v>832790.06901307846</v>
          </cell>
          <cell r="Q51">
            <v>957237.08291904849</v>
          </cell>
          <cell r="R51">
            <v>1157903.8973726286</v>
          </cell>
          <cell r="S51">
            <v>1296198.1814684686</v>
          </cell>
          <cell r="T51">
            <v>1434112.0289155985</v>
          </cell>
          <cell r="U51">
            <v>1577159.4270611084</v>
          </cell>
          <cell r="V51">
            <v>1720076.1611176585</v>
          </cell>
          <cell r="W51">
            <v>1848405.2143732286</v>
          </cell>
          <cell r="X51">
            <v>1981645.2170100587</v>
          </cell>
          <cell r="Y51">
            <v>2149199.3643715288</v>
          </cell>
          <cell r="Z51">
            <v>151672.08400736999</v>
          </cell>
          <cell r="AA51">
            <v>828673.23919043993</v>
          </cell>
          <cell r="AB51">
            <v>1004859.51187747</v>
          </cell>
          <cell r="AC51">
            <v>1182479.6090571</v>
          </cell>
          <cell r="AD51">
            <v>1350636.0598899899</v>
          </cell>
          <cell r="AE51">
            <v>1498080.47049296</v>
          </cell>
          <cell r="AF51">
            <v>1668804.4087398499</v>
          </cell>
          <cell r="AG51">
            <v>1821737.10591524</v>
          </cell>
          <cell r="AH51">
            <v>1990515.3194157099</v>
          </cell>
          <cell r="AI51">
            <v>2149686.9676631498</v>
          </cell>
          <cell r="AJ51">
            <v>2315304.1879497897</v>
          </cell>
          <cell r="AK51">
            <v>2515853.9328814498</v>
          </cell>
          <cell r="AL51">
            <v>169305.16614433</v>
          </cell>
          <cell r="AM51">
            <v>955378.12787451991</v>
          </cell>
          <cell r="AN51">
            <v>1124526.0130243399</v>
          </cell>
          <cell r="AO51">
            <v>1287321.5925634899</v>
          </cell>
          <cell r="AP51">
            <v>1465097.7580687199</v>
          </cell>
          <cell r="AQ51">
            <v>1625861.3900651799</v>
          </cell>
          <cell r="AR51">
            <v>1836467.92781279</v>
          </cell>
          <cell r="AS51">
            <v>2001991.4688467199</v>
          </cell>
          <cell r="AT51">
            <v>2161877.9998707501</v>
          </cell>
          <cell r="AU51">
            <v>2334852.67917107</v>
          </cell>
          <cell r="AV51">
            <v>2494603.78864718</v>
          </cell>
          <cell r="AW51">
            <v>2714101.75185091</v>
          </cell>
          <cell r="AX51">
            <v>178909.54827612999</v>
          </cell>
          <cell r="AY51">
            <v>1046855.92358023</v>
          </cell>
          <cell r="AZ51">
            <v>1248909.40919971</v>
          </cell>
          <cell r="BA51">
            <v>1429732.99148388</v>
          </cell>
          <cell r="BB51">
            <v>1766121.3025627199</v>
          </cell>
          <cell r="BC51">
            <v>1924624.6860344298</v>
          </cell>
          <cell r="BD51">
            <v>2127651.8998424998</v>
          </cell>
          <cell r="BE51">
            <v>2298281.4229526799</v>
          </cell>
          <cell r="BF51">
            <v>2298281.4229526799</v>
          </cell>
          <cell r="BG51">
            <v>2298281.4229526799</v>
          </cell>
          <cell r="BH51">
            <v>2298281.4229526799</v>
          </cell>
          <cell r="BI51">
            <v>2298281.4229526799</v>
          </cell>
        </row>
        <row r="52">
          <cell r="A52" t="str">
            <v xml:space="preserve">B.   INGRESOS VIGENCIA </v>
          </cell>
          <cell r="B52">
            <v>133752.32481691998</v>
          </cell>
          <cell r="C52">
            <v>650691.08698000002</v>
          </cell>
          <cell r="D52">
            <v>791170.70067000005</v>
          </cell>
          <cell r="E52">
            <v>914120.86149011005</v>
          </cell>
          <cell r="F52">
            <v>1035085.7345351101</v>
          </cell>
          <cell r="G52">
            <v>1148455.0234973801</v>
          </cell>
          <cell r="H52">
            <v>1268138.4381024002</v>
          </cell>
          <cell r="I52">
            <v>1380629.3910883202</v>
          </cell>
          <cell r="J52">
            <v>1533844.9494438702</v>
          </cell>
          <cell r="K52">
            <v>1647259.6602478302</v>
          </cell>
          <cell r="L52">
            <v>1768057.4249805303</v>
          </cell>
          <cell r="M52">
            <v>1918546.3596628304</v>
          </cell>
          <cell r="N52">
            <v>124216.33508742</v>
          </cell>
          <cell r="O52">
            <v>702520.94961893</v>
          </cell>
          <cell r="P52">
            <v>832790.06901307846</v>
          </cell>
          <cell r="Q52">
            <v>957237.08291904849</v>
          </cell>
          <cell r="R52">
            <v>1157903.8973726286</v>
          </cell>
          <cell r="S52">
            <v>1296198.1814684686</v>
          </cell>
          <cell r="T52">
            <v>1434112.0289155985</v>
          </cell>
          <cell r="U52">
            <v>1577159.4270611084</v>
          </cell>
          <cell r="V52">
            <v>1720076.1611176585</v>
          </cell>
          <cell r="W52">
            <v>1848405.2143732286</v>
          </cell>
          <cell r="X52">
            <v>1981645.2170100587</v>
          </cell>
          <cell r="Y52">
            <v>2149199.3643715288</v>
          </cell>
          <cell r="Z52">
            <v>151672.08400736999</v>
          </cell>
          <cell r="AA52">
            <v>828673.23919043993</v>
          </cell>
          <cell r="AB52">
            <v>1004859.51187747</v>
          </cell>
          <cell r="AC52">
            <v>1182479.6090571</v>
          </cell>
          <cell r="AD52">
            <v>1350636.0598899899</v>
          </cell>
          <cell r="AE52">
            <v>1498080.47049296</v>
          </cell>
          <cell r="AF52">
            <v>1668804.4087398499</v>
          </cell>
          <cell r="AG52">
            <v>1821737.10591524</v>
          </cell>
          <cell r="AH52">
            <v>1990515.3194157099</v>
          </cell>
          <cell r="AI52">
            <v>2149686.9676631498</v>
          </cell>
          <cell r="AJ52">
            <v>2315304.1879497897</v>
          </cell>
          <cell r="AK52">
            <v>2515853.9328814498</v>
          </cell>
          <cell r="AL52">
            <v>169305.16614433</v>
          </cell>
          <cell r="AM52">
            <v>955378.12787451991</v>
          </cell>
          <cell r="AN52">
            <v>1124526.0130243399</v>
          </cell>
          <cell r="AO52">
            <v>1287321.5925634899</v>
          </cell>
          <cell r="AP52">
            <v>1465097.7580687199</v>
          </cell>
          <cell r="AQ52">
            <v>1625861.3900651799</v>
          </cell>
          <cell r="AR52">
            <v>1836467.92781279</v>
          </cell>
          <cell r="AS52">
            <v>2001991.4688467199</v>
          </cell>
          <cell r="AT52">
            <v>2161877.9998707501</v>
          </cell>
          <cell r="AU52">
            <v>2334852.67917107</v>
          </cell>
          <cell r="AV52">
            <v>2494603.78864718</v>
          </cell>
          <cell r="AW52">
            <v>2714101.75185091</v>
          </cell>
          <cell r="AX52">
            <v>178909.54827612999</v>
          </cell>
          <cell r="AY52">
            <v>1046855.92358023</v>
          </cell>
          <cell r="AZ52">
            <v>1248909.40919971</v>
          </cell>
          <cell r="BA52">
            <v>1429732.99148388</v>
          </cell>
          <cell r="BB52">
            <v>1766121.3025627199</v>
          </cell>
          <cell r="BC52">
            <v>1924624.6860344298</v>
          </cell>
          <cell r="BD52">
            <v>2127870.9616207597</v>
          </cell>
          <cell r="BE52">
            <v>2298701.0461114598</v>
          </cell>
          <cell r="BF52">
            <v>2492844.853408</v>
          </cell>
          <cell r="BG52">
            <v>2660577.9636107199</v>
          </cell>
          <cell r="BH52">
            <v>2817200.2337738997</v>
          </cell>
          <cell r="BI52">
            <v>3047354.2378476397</v>
          </cell>
        </row>
        <row r="53">
          <cell r="A53" t="str">
            <v>Cartera Hipotecaria</v>
          </cell>
          <cell r="B53">
            <v>50416.616227120001</v>
          </cell>
          <cell r="C53">
            <v>153505.09913535998</v>
          </cell>
          <cell r="D53">
            <v>207486.12208937999</v>
          </cell>
          <cell r="E53">
            <v>243611.52438038</v>
          </cell>
          <cell r="F53">
            <v>282822.84333288</v>
          </cell>
          <cell r="G53">
            <v>324820.08700206998</v>
          </cell>
          <cell r="H53">
            <v>365692.79332618997</v>
          </cell>
          <cell r="I53">
            <v>405415.57283627999</v>
          </cell>
          <cell r="J53">
            <v>444245.81507555</v>
          </cell>
          <cell r="K53">
            <v>483799.96762354998</v>
          </cell>
          <cell r="L53">
            <v>525353.29456454993</v>
          </cell>
          <cell r="M53">
            <v>571027.58352556988</v>
          </cell>
          <cell r="N53">
            <v>57764.78611103</v>
          </cell>
          <cell r="O53">
            <v>175029.88868516998</v>
          </cell>
          <cell r="P53">
            <v>228938.55924160997</v>
          </cell>
          <cell r="Q53">
            <v>269410.53697772999</v>
          </cell>
          <cell r="R53">
            <v>317830.35811557999</v>
          </cell>
          <cell r="S53">
            <v>364503.31190947001</v>
          </cell>
          <cell r="T53">
            <v>412612.13571666001</v>
          </cell>
          <cell r="U53">
            <v>464059.95165097999</v>
          </cell>
          <cell r="V53">
            <v>513088.82013745001</v>
          </cell>
          <cell r="W53">
            <v>562010.73564831004</v>
          </cell>
          <cell r="X53">
            <v>612296.93997557007</v>
          </cell>
          <cell r="Y53">
            <v>667299.02374057006</v>
          </cell>
          <cell r="Z53">
            <v>73746.379218179994</v>
          </cell>
          <cell r="AA53">
            <v>195072.63344261999</v>
          </cell>
          <cell r="AB53">
            <v>259834.68083001999</v>
          </cell>
          <cell r="AC53">
            <v>308982.74376285</v>
          </cell>
          <cell r="AD53">
            <v>367668.61970494001</v>
          </cell>
          <cell r="AE53">
            <v>422364.39917047002</v>
          </cell>
          <cell r="AF53">
            <v>479989.82599573</v>
          </cell>
          <cell r="AG53">
            <v>541381.31262044003</v>
          </cell>
          <cell r="AH53">
            <v>597315.43628172006</v>
          </cell>
          <cell r="AI53">
            <v>657425.98637402011</v>
          </cell>
          <cell r="AJ53">
            <v>715190.76534729009</v>
          </cell>
          <cell r="AK53">
            <v>776110.52339143003</v>
          </cell>
          <cell r="AL53">
            <v>77911.172126949998</v>
          </cell>
          <cell r="AM53">
            <v>211053.54577586</v>
          </cell>
          <cell r="AN53">
            <v>270448.88875786</v>
          </cell>
          <cell r="AO53">
            <v>337484.24935100001</v>
          </cell>
          <cell r="AP53">
            <v>399749.73065381998</v>
          </cell>
          <cell r="AQ53">
            <v>463271.37338183</v>
          </cell>
          <cell r="AR53">
            <v>532102.84430694999</v>
          </cell>
          <cell r="AS53">
            <v>598886.96342695004</v>
          </cell>
          <cell r="AT53">
            <v>665103.62530154001</v>
          </cell>
          <cell r="AU53">
            <v>737010.83816088003</v>
          </cell>
          <cell r="AV53">
            <v>802458.97468167008</v>
          </cell>
          <cell r="AW53">
            <v>876236.29870755004</v>
          </cell>
          <cell r="AX53">
            <v>85761.45756717</v>
          </cell>
          <cell r="AY53">
            <v>230691.22828012999</v>
          </cell>
          <cell r="AZ53">
            <v>324939.83770512999</v>
          </cell>
          <cell r="BA53">
            <v>401050.83977979998</v>
          </cell>
          <cell r="BB53">
            <v>469891.71040788997</v>
          </cell>
          <cell r="BC53">
            <v>535100.81172988995</v>
          </cell>
          <cell r="BD53">
            <v>613161.00499799999</v>
          </cell>
          <cell r="BE53">
            <v>683607.52196460997</v>
          </cell>
          <cell r="BF53">
            <v>759354.78448070993</v>
          </cell>
          <cell r="BG53">
            <v>833330.1264184399</v>
          </cell>
          <cell r="BH53">
            <v>897411.19531822996</v>
          </cell>
          <cell r="BI53">
            <v>978348.87609926995</v>
          </cell>
        </row>
        <row r="54">
          <cell r="A54" t="str">
            <v xml:space="preserve">  Recaudo Tesorería</v>
          </cell>
          <cell r="B54">
            <v>31983.365260120001</v>
          </cell>
          <cell r="C54">
            <v>60906.56768136</v>
          </cell>
          <cell r="D54">
            <v>96998.763032379997</v>
          </cell>
          <cell r="E54">
            <v>125957.66826837999</v>
          </cell>
          <cell r="F54">
            <v>160070.00164688</v>
          </cell>
          <cell r="G54">
            <v>198766.26765907</v>
          </cell>
          <cell r="H54">
            <v>237871.80194619001</v>
          </cell>
          <cell r="I54">
            <v>275897.94707428</v>
          </cell>
          <cell r="J54">
            <v>312654.36051054997</v>
          </cell>
          <cell r="K54">
            <v>351136.71872854995</v>
          </cell>
          <cell r="L54">
            <v>391502.27214154997</v>
          </cell>
          <cell r="M54">
            <v>436024.37320856994</v>
          </cell>
          <cell r="N54">
            <v>39215.204474029997</v>
          </cell>
          <cell r="O54">
            <v>75311.341930169991</v>
          </cell>
          <cell r="P54">
            <v>115841.52066160999</v>
          </cell>
          <cell r="Q54">
            <v>152719.07666572998</v>
          </cell>
          <cell r="R54">
            <v>197259.25151457998</v>
          </cell>
          <cell r="S54">
            <v>241126.52131346997</v>
          </cell>
          <cell r="T54">
            <v>287005.22268365999</v>
          </cell>
          <cell r="U54">
            <v>336030.07426497998</v>
          </cell>
          <cell r="V54">
            <v>383244.07339844998</v>
          </cell>
          <cell r="W54">
            <v>430142.36066430999</v>
          </cell>
          <cell r="X54">
            <v>478687.15780057001</v>
          </cell>
          <cell r="Y54">
            <v>532233.26884557004</v>
          </cell>
          <cell r="Z54">
            <v>51284.082863180003</v>
          </cell>
          <cell r="AA54">
            <v>96991.493434620003</v>
          </cell>
          <cell r="AB54">
            <v>145063.98636502001</v>
          </cell>
          <cell r="AC54">
            <v>189538.03990985002</v>
          </cell>
          <cell r="AD54">
            <v>243914.01945794001</v>
          </cell>
          <cell r="AE54">
            <v>296274.90364147001</v>
          </cell>
          <cell r="AF54">
            <v>351886.47672673</v>
          </cell>
          <cell r="AG54">
            <v>409086.86472244002</v>
          </cell>
          <cell r="AH54">
            <v>463705.75455672003</v>
          </cell>
          <cell r="AI54">
            <v>522323.50475902006</v>
          </cell>
          <cell r="AJ54">
            <v>578887.03614829003</v>
          </cell>
          <cell r="AK54">
            <v>638716.75723843009</v>
          </cell>
          <cell r="AL54">
            <v>57353.190451950002</v>
          </cell>
          <cell r="AM54">
            <v>110709.05416686001</v>
          </cell>
          <cell r="AN54">
            <v>162207.87724686001</v>
          </cell>
          <cell r="AO54">
            <v>218051.099242</v>
          </cell>
          <cell r="AP54">
            <v>276562.62973782001</v>
          </cell>
          <cell r="AQ54">
            <v>337457.17324883002</v>
          </cell>
          <cell r="AR54">
            <v>403661.39848695003</v>
          </cell>
          <cell r="AS54">
            <v>468437.09919795004</v>
          </cell>
          <cell r="AT54">
            <v>532913.07713054004</v>
          </cell>
          <cell r="AU54">
            <v>602834.37973688007</v>
          </cell>
          <cell r="AV54">
            <v>666838.01234697003</v>
          </cell>
          <cell r="AW54">
            <v>739146.88353185006</v>
          </cell>
          <cell r="AX54">
            <v>66564.352008169997</v>
          </cell>
          <cell r="AY54">
            <v>131718.65727713</v>
          </cell>
          <cell r="AZ54">
            <v>197461.76312013</v>
          </cell>
          <cell r="BA54">
            <v>263527.39430280001</v>
          </cell>
          <cell r="BB54">
            <v>329640.51996588998</v>
          </cell>
          <cell r="BC54">
            <v>392754.05754388997</v>
          </cell>
          <cell r="BD54">
            <v>468372.73858</v>
          </cell>
          <cell r="BE54">
            <v>536594.67558260995</v>
          </cell>
          <cell r="BF54">
            <v>610448.51906571002</v>
          </cell>
          <cell r="BG54">
            <v>683012.29229144007</v>
          </cell>
          <cell r="BH54">
            <v>746046.38250223012</v>
          </cell>
          <cell r="BI54">
            <v>825754.70382227015</v>
          </cell>
        </row>
        <row r="55">
          <cell r="A55" t="str">
            <v xml:space="preserve">  Abono de Cesantías</v>
          </cell>
          <cell r="B55">
            <v>18433.250967</v>
          </cell>
          <cell r="C55">
            <v>92598.531453999996</v>
          </cell>
          <cell r="D55">
            <v>110487.35905699999</v>
          </cell>
          <cell r="E55">
            <v>117653.85611199999</v>
          </cell>
          <cell r="F55">
            <v>122752.841686</v>
          </cell>
          <cell r="G55">
            <v>126053.819343</v>
          </cell>
          <cell r="H55">
            <v>127820.99137999999</v>
          </cell>
          <cell r="I55">
            <v>129517.625762</v>
          </cell>
          <cell r="J55">
            <v>131591.45456499999</v>
          </cell>
          <cell r="K55">
            <v>132663.248895</v>
          </cell>
          <cell r="L55">
            <v>133851.02242299999</v>
          </cell>
          <cell r="M55">
            <v>135003.21031699999</v>
          </cell>
          <cell r="N55">
            <v>18549.581636999999</v>
          </cell>
          <cell r="O55">
            <v>99718.546754999988</v>
          </cell>
          <cell r="P55">
            <v>113097.03857999999</v>
          </cell>
          <cell r="Q55">
            <v>116691.460312</v>
          </cell>
          <cell r="R55">
            <v>120571.10660099999</v>
          </cell>
          <cell r="S55">
            <v>123376.79059599999</v>
          </cell>
          <cell r="T55">
            <v>125606.91303299999</v>
          </cell>
          <cell r="U55">
            <v>128029.87738599999</v>
          </cell>
          <cell r="V55">
            <v>129844.74673899999</v>
          </cell>
          <cell r="W55">
            <v>131868.37498399999</v>
          </cell>
          <cell r="X55">
            <v>133609.782175</v>
          </cell>
          <cell r="Y55">
            <v>135065.75489499999</v>
          </cell>
          <cell r="Z55">
            <v>22462.296354999999</v>
          </cell>
          <cell r="AA55">
            <v>98081.140008000002</v>
          </cell>
          <cell r="AB55">
            <v>114770.69446500001</v>
          </cell>
          <cell r="AC55">
            <v>119444.70385300001</v>
          </cell>
          <cell r="AD55">
            <v>123754.60024700001</v>
          </cell>
          <cell r="AE55">
            <v>126089.49552900001</v>
          </cell>
          <cell r="AF55">
            <v>128103.34926900001</v>
          </cell>
          <cell r="AG55">
            <v>132294.44789800001</v>
          </cell>
          <cell r="AH55">
            <v>133609.681725</v>
          </cell>
          <cell r="AI55">
            <v>135102.481615</v>
          </cell>
          <cell r="AJ55">
            <v>136303.72919899999</v>
          </cell>
          <cell r="AK55">
            <v>137393.766153</v>
          </cell>
          <cell r="AL55">
            <v>20557.981674999999</v>
          </cell>
          <cell r="AM55">
            <v>100344.491609</v>
          </cell>
          <cell r="AN55">
            <v>108241.011511</v>
          </cell>
          <cell r="AO55">
            <v>119433.15010900001</v>
          </cell>
          <cell r="AP55">
            <v>123187.10091600001</v>
          </cell>
          <cell r="AQ55">
            <v>125814.20013300001</v>
          </cell>
          <cell r="AR55">
            <v>128441.44582000001</v>
          </cell>
          <cell r="AS55">
            <v>130449.86422900001</v>
          </cell>
          <cell r="AT55">
            <v>132190.548171</v>
          </cell>
          <cell r="AU55">
            <v>134176.45842400001</v>
          </cell>
          <cell r="AV55">
            <v>135620.96233470002</v>
          </cell>
          <cell r="AW55">
            <v>137089.41517570001</v>
          </cell>
          <cell r="AX55">
            <v>19197.105559</v>
          </cell>
          <cell r="AY55">
            <v>98972.571003000005</v>
          </cell>
          <cell r="AZ55">
            <v>127478.07458500001</v>
          </cell>
          <cell r="BA55">
            <v>137523.445477</v>
          </cell>
          <cell r="BB55">
            <v>140251.19044199999</v>
          </cell>
          <cell r="BC55">
            <v>142346.75418600001</v>
          </cell>
          <cell r="BD55">
            <v>144788.26641800001</v>
          </cell>
          <cell r="BE55">
            <v>147012.84638200002</v>
          </cell>
          <cell r="BF55">
            <v>148906.26541500003</v>
          </cell>
          <cell r="BG55">
            <v>150317.83412700004</v>
          </cell>
          <cell r="BH55">
            <v>151364.81281600005</v>
          </cell>
          <cell r="BI55">
            <v>152594.17227700003</v>
          </cell>
        </row>
        <row r="56">
          <cell r="A56" t="str">
            <v>Cartera Educativa</v>
          </cell>
          <cell r="B56">
            <v>226.500744</v>
          </cell>
          <cell r="C56">
            <v>447.79928200000001</v>
          </cell>
          <cell r="D56">
            <v>761.463887</v>
          </cell>
          <cell r="E56">
            <v>993.83966299999997</v>
          </cell>
          <cell r="F56">
            <v>1219.630175</v>
          </cell>
          <cell r="G56">
            <v>1504.975185</v>
          </cell>
          <cell r="H56">
            <v>1691.2860539999999</v>
          </cell>
          <cell r="I56">
            <v>1940.4869979999999</v>
          </cell>
          <cell r="J56">
            <v>2208.3538058699996</v>
          </cell>
          <cell r="K56">
            <v>2433.1285368699996</v>
          </cell>
          <cell r="L56">
            <v>2747.6233158699997</v>
          </cell>
          <cell r="M56">
            <v>3089.6804768699999</v>
          </cell>
          <cell r="N56">
            <v>246.926849</v>
          </cell>
          <cell r="O56">
            <v>497.68824924</v>
          </cell>
          <cell r="P56">
            <v>818.90642610000009</v>
          </cell>
          <cell r="Q56">
            <v>1100.08987781</v>
          </cell>
          <cell r="R56">
            <v>1439.6971412600001</v>
          </cell>
          <cell r="S56">
            <v>1779.4486175400002</v>
          </cell>
          <cell r="T56">
            <v>2042.4871522800001</v>
          </cell>
          <cell r="U56">
            <v>2439.8328933000003</v>
          </cell>
          <cell r="V56">
            <v>2809.1578393000004</v>
          </cell>
          <cell r="W56">
            <v>3080.3351203000002</v>
          </cell>
          <cell r="X56">
            <v>3417.82216741</v>
          </cell>
          <cell r="Y56">
            <v>3860.88352141</v>
          </cell>
          <cell r="Z56">
            <v>340.81340848000002</v>
          </cell>
          <cell r="AA56">
            <v>726.53607639999996</v>
          </cell>
          <cell r="AB56">
            <v>1195.8472326999999</v>
          </cell>
          <cell r="AC56">
            <v>1622.6352406999999</v>
          </cell>
          <cell r="AD56">
            <v>2215.8385866999997</v>
          </cell>
          <cell r="AE56">
            <v>2665.7296496999998</v>
          </cell>
          <cell r="AF56">
            <v>3074.5313736999997</v>
          </cell>
          <cell r="AG56">
            <v>3516.9809339799995</v>
          </cell>
          <cell r="AH56">
            <v>3887.2449306099993</v>
          </cell>
          <cell r="AI56">
            <v>4332.4052206399992</v>
          </cell>
          <cell r="AJ56">
            <v>4857.2073189199991</v>
          </cell>
          <cell r="AK56">
            <v>5338.6311659199991</v>
          </cell>
          <cell r="AL56">
            <v>397.91774979000002</v>
          </cell>
          <cell r="AM56">
            <v>876.44725979000009</v>
          </cell>
          <cell r="AN56">
            <v>1481.4754237900001</v>
          </cell>
          <cell r="AO56">
            <v>2008.6887662100003</v>
          </cell>
          <cell r="AP56">
            <v>2577.5440217100004</v>
          </cell>
          <cell r="AQ56">
            <v>3119.5516137100003</v>
          </cell>
          <cell r="AR56">
            <v>3552.8018943800002</v>
          </cell>
          <cell r="AS56">
            <v>4022.3333123800003</v>
          </cell>
          <cell r="AT56">
            <v>4541.0995483800007</v>
          </cell>
          <cell r="AU56">
            <v>5064.6468007400008</v>
          </cell>
          <cell r="AV56">
            <v>5624.4150632700012</v>
          </cell>
          <cell r="AW56">
            <v>6273.9455972700016</v>
          </cell>
          <cell r="AX56">
            <v>486.37384300000002</v>
          </cell>
          <cell r="AY56">
            <v>1284.5449860000001</v>
          </cell>
          <cell r="AZ56">
            <v>2355.9275195999999</v>
          </cell>
          <cell r="BA56">
            <v>2775.6337586</v>
          </cell>
          <cell r="BB56">
            <v>3301.8088235999999</v>
          </cell>
          <cell r="BC56">
            <v>3824.74717164</v>
          </cell>
          <cell r="BD56">
            <v>4353.6225246399999</v>
          </cell>
          <cell r="BE56">
            <v>4884.3787981599999</v>
          </cell>
          <cell r="BF56">
            <v>5475.0326891599998</v>
          </cell>
          <cell r="BG56">
            <v>6084.3444421599997</v>
          </cell>
          <cell r="BH56">
            <v>6677.1368781599995</v>
          </cell>
          <cell r="BI56">
            <v>7289.4898541599996</v>
          </cell>
        </row>
        <row r="57">
          <cell r="A57" t="str">
            <v>Aportes de Afiliados</v>
          </cell>
          <cell r="B57">
            <v>45564.386921739999</v>
          </cell>
          <cell r="C57">
            <v>409909.26247920003</v>
          </cell>
          <cell r="D57">
            <v>465196.78597368003</v>
          </cell>
          <cell r="E57">
            <v>508400.26024568005</v>
          </cell>
          <cell r="F57">
            <v>552382.62901753001</v>
          </cell>
          <cell r="G57">
            <v>594189.41991164</v>
          </cell>
          <cell r="H57">
            <v>641881.33303719002</v>
          </cell>
          <cell r="I57">
            <v>686528.53886281</v>
          </cell>
          <cell r="J57">
            <v>731769.99361978995</v>
          </cell>
          <cell r="K57">
            <v>774645.33190438</v>
          </cell>
          <cell r="L57">
            <v>813561.66788437997</v>
          </cell>
          <cell r="M57">
            <v>890088.98734992999</v>
          </cell>
          <cell r="N57">
            <v>31851.854993690002</v>
          </cell>
          <cell r="O57">
            <v>446485.47872105998</v>
          </cell>
          <cell r="P57">
            <v>492259.12718693999</v>
          </cell>
          <cell r="Q57">
            <v>532039.91903779004</v>
          </cell>
          <cell r="R57">
            <v>589484.05425316002</v>
          </cell>
          <cell r="S57">
            <v>641279.33079253999</v>
          </cell>
          <cell r="T57">
            <v>691997.51933347003</v>
          </cell>
          <cell r="U57">
            <v>739896.61009238008</v>
          </cell>
          <cell r="V57">
            <v>779611.85249312012</v>
          </cell>
          <cell r="W57">
            <v>823780.43672012014</v>
          </cell>
          <cell r="X57">
            <v>864040.85614921013</v>
          </cell>
          <cell r="Y57">
            <v>945331.68259821017</v>
          </cell>
          <cell r="Z57">
            <v>41962.377267000003</v>
          </cell>
          <cell r="AA57">
            <v>548177.78297320998</v>
          </cell>
          <cell r="AB57">
            <v>624926.71514362993</v>
          </cell>
          <cell r="AC57">
            <v>699074.24713828997</v>
          </cell>
          <cell r="AD57">
            <v>755776.53745731001</v>
          </cell>
          <cell r="AE57">
            <v>815945.86229179997</v>
          </cell>
          <cell r="AF57">
            <v>884615.12232835998</v>
          </cell>
          <cell r="AG57">
            <v>930326.08187350002</v>
          </cell>
          <cell r="AH57">
            <v>976654.62485376</v>
          </cell>
          <cell r="AI57">
            <v>1031113.551053</v>
          </cell>
          <cell r="AJ57">
            <v>1073752.9925279601</v>
          </cell>
          <cell r="AK57">
            <v>1165865.3908839601</v>
          </cell>
          <cell r="AL57">
            <v>52087.706222870002</v>
          </cell>
          <cell r="AM57">
            <v>654720.64318487002</v>
          </cell>
          <cell r="AN57">
            <v>724844.34950476</v>
          </cell>
          <cell r="AO57">
            <v>776455.36656332004</v>
          </cell>
          <cell r="AP57">
            <v>840959.04914444999</v>
          </cell>
          <cell r="AQ57">
            <v>902840.54852737999</v>
          </cell>
          <cell r="AR57">
            <v>989669.36766220001</v>
          </cell>
          <cell r="AS57">
            <v>1039602.1494522</v>
          </cell>
          <cell r="AT57">
            <v>1087729.6134872201</v>
          </cell>
          <cell r="AU57">
            <v>1147169.2440002202</v>
          </cell>
          <cell r="AV57">
            <v>1195748.6681005103</v>
          </cell>
          <cell r="AW57">
            <v>1305188.5285401302</v>
          </cell>
          <cell r="AX57">
            <v>60452.913952529998</v>
          </cell>
          <cell r="AY57">
            <v>742582.27031200996</v>
          </cell>
          <cell r="AZ57">
            <v>811439.34247196</v>
          </cell>
          <cell r="BA57">
            <v>876551.21380396001</v>
          </cell>
          <cell r="BB57">
            <v>948354.32368789997</v>
          </cell>
          <cell r="BC57">
            <v>1003662.15640062</v>
          </cell>
          <cell r="BD57">
            <v>1088079.12841962</v>
          </cell>
          <cell r="BE57">
            <v>1144739.5407386201</v>
          </cell>
          <cell r="BF57">
            <v>1210528.7214876302</v>
          </cell>
          <cell r="BG57">
            <v>1259414.8405559501</v>
          </cell>
          <cell r="BH57">
            <v>1314957.3592430002</v>
          </cell>
          <cell r="BI57">
            <v>1423688.5289802803</v>
          </cell>
        </row>
        <row r="58">
          <cell r="A58" t="str">
            <v>Ahorro Voluntario</v>
          </cell>
          <cell r="B58">
            <v>21426.3579909</v>
          </cell>
          <cell r="C58">
            <v>42699.118965169997</v>
          </cell>
          <cell r="D58">
            <v>68045.83712941999</v>
          </cell>
          <cell r="E58">
            <v>90181.756845419994</v>
          </cell>
          <cell r="F58">
            <v>113813.46673642</v>
          </cell>
          <cell r="G58">
            <v>136947.15988441999</v>
          </cell>
          <cell r="H58">
            <v>160137.58705467</v>
          </cell>
          <cell r="I58">
            <v>183897.26107683001</v>
          </cell>
          <cell r="J58">
            <v>207698.55764183</v>
          </cell>
          <cell r="K58">
            <v>230286.56671754</v>
          </cell>
          <cell r="L58">
            <v>254158.56750454</v>
          </cell>
          <cell r="M58">
            <v>277674.26136453997</v>
          </cell>
          <cell r="N58">
            <v>22663.463665629999</v>
          </cell>
          <cell r="O58">
            <v>45824.549566629998</v>
          </cell>
          <cell r="P58">
            <v>71223.228712629993</v>
          </cell>
          <cell r="Q58">
            <v>95304.250476539994</v>
          </cell>
          <cell r="R58">
            <v>120363.47398010999</v>
          </cell>
          <cell r="S58">
            <v>145256.40333522001</v>
          </cell>
          <cell r="T58">
            <v>169824.43327591999</v>
          </cell>
          <cell r="U58">
            <v>195331.01497674</v>
          </cell>
          <cell r="V58">
            <v>220615.62556973999</v>
          </cell>
          <cell r="W58">
            <v>245550.67147862</v>
          </cell>
          <cell r="X58">
            <v>270266.34819704003</v>
          </cell>
          <cell r="Y58">
            <v>294998.71421204001</v>
          </cell>
          <cell r="Z58">
            <v>25418.204288000001</v>
          </cell>
          <cell r="AA58">
            <v>52049.797470000005</v>
          </cell>
          <cell r="AB58">
            <v>79979.684686620007</v>
          </cell>
          <cell r="AC58">
            <v>107445.56159991001</v>
          </cell>
          <cell r="AD58">
            <v>135935.23413332002</v>
          </cell>
          <cell r="AE58">
            <v>163897.23004468001</v>
          </cell>
          <cell r="AF58">
            <v>194139.78448533002</v>
          </cell>
          <cell r="AG58">
            <v>224278.25292933002</v>
          </cell>
          <cell r="AH58">
            <v>252016.82532614001</v>
          </cell>
          <cell r="AI58">
            <v>282124.33303909004</v>
          </cell>
          <cell r="AJ58">
            <v>311253.72384749004</v>
          </cell>
          <cell r="AK58">
            <v>339033.35660460003</v>
          </cell>
          <cell r="AL58">
            <v>29766.85865559</v>
          </cell>
          <cell r="AM58">
            <v>58253.138126589998</v>
          </cell>
          <cell r="AN58">
            <v>85533.180066639994</v>
          </cell>
          <cell r="AO58">
            <v>116185.17050333999</v>
          </cell>
          <cell r="AP58">
            <v>145392.63135323999</v>
          </cell>
          <cell r="AQ58">
            <v>172639.62861625</v>
          </cell>
          <cell r="AR58">
            <v>202734.82954276001</v>
          </cell>
          <cell r="AS58">
            <v>231847.98819976</v>
          </cell>
          <cell r="AT58">
            <v>261137.4951004</v>
          </cell>
          <cell r="AU58">
            <v>290765.79959014</v>
          </cell>
          <cell r="AV58">
            <v>318506.63562830002</v>
          </cell>
          <cell r="AW58">
            <v>349024.48798324005</v>
          </cell>
          <cell r="AX58">
            <v>30498.62387453</v>
          </cell>
          <cell r="AY58">
            <v>61792.74029532</v>
          </cell>
          <cell r="AZ58">
            <v>95543.500835209998</v>
          </cell>
          <cell r="BA58">
            <v>128480.35732822999</v>
          </cell>
          <cell r="BB58">
            <v>162104.59455305</v>
          </cell>
          <cell r="BC58">
            <v>193624.48149010001</v>
          </cell>
          <cell r="BD58">
            <v>230844.44090889001</v>
          </cell>
          <cell r="BE58">
            <v>265727.64153031004</v>
          </cell>
          <cell r="BF58">
            <v>302021.23303917004</v>
          </cell>
          <cell r="BG58">
            <v>338335.28939108003</v>
          </cell>
          <cell r="BH58">
            <v>370532.74744943005</v>
          </cell>
          <cell r="BI58">
            <v>406279.93432801007</v>
          </cell>
        </row>
        <row r="59">
          <cell r="A59" t="str">
            <v>Rendimientos Financieros</v>
          </cell>
          <cell r="B59">
            <v>8759.5373369299996</v>
          </cell>
          <cell r="C59">
            <v>34015.545766679999</v>
          </cell>
          <cell r="D59">
            <v>36061.43328641</v>
          </cell>
          <cell r="E59">
            <v>53088.927795409996</v>
          </cell>
          <cell r="F59">
            <v>63221.891366409996</v>
          </cell>
          <cell r="G59">
            <v>65989.770059410002</v>
          </cell>
          <cell r="H59">
            <v>69003.966533480008</v>
          </cell>
          <cell r="I59">
            <v>69309.461810380002</v>
          </cell>
          <cell r="J59">
            <v>110173.50455238001</v>
          </cell>
          <cell r="K59">
            <v>114366.95665381</v>
          </cell>
          <cell r="L59">
            <v>126542.51709581001</v>
          </cell>
          <cell r="M59">
            <v>127243.49228587</v>
          </cell>
          <cell r="N59">
            <v>8568.1560808300001</v>
          </cell>
          <cell r="O59">
            <v>26578.832405050001</v>
          </cell>
          <cell r="P59">
            <v>27273.61574297</v>
          </cell>
          <cell r="Q59">
            <v>43959.2527071</v>
          </cell>
          <cell r="R59">
            <v>108103.5061076</v>
          </cell>
          <cell r="S59">
            <v>118868.29545183999</v>
          </cell>
          <cell r="T59">
            <v>128492.10692506999</v>
          </cell>
          <cell r="U59">
            <v>139884.82703781</v>
          </cell>
          <cell r="V59">
            <v>164003.17863124999</v>
          </cell>
          <cell r="W59">
            <v>170245.29622433</v>
          </cell>
          <cell r="X59">
            <v>184149.22976066</v>
          </cell>
          <cell r="Y59">
            <v>187061.69620966</v>
          </cell>
          <cell r="Z59">
            <v>6309.8383150700001</v>
          </cell>
          <cell r="AA59">
            <v>25090.924155950001</v>
          </cell>
          <cell r="AB59">
            <v>27368.20327296</v>
          </cell>
          <cell r="AC59">
            <v>48917.91808951</v>
          </cell>
          <cell r="AD59">
            <v>67269.771631559997</v>
          </cell>
          <cell r="AE59">
            <v>68196.527755720002</v>
          </cell>
          <cell r="AF59">
            <v>77762.83763508001</v>
          </cell>
          <cell r="AG59">
            <v>89092.521806840014</v>
          </cell>
          <cell r="AH59">
            <v>123649.29029356001</v>
          </cell>
          <cell r="AI59">
            <v>133610.21006096</v>
          </cell>
          <cell r="AJ59">
            <v>164877.45983489999</v>
          </cell>
          <cell r="AK59">
            <v>180369.53390031998</v>
          </cell>
          <cell r="AL59">
            <v>4372.1102738099999</v>
          </cell>
          <cell r="AM59">
            <v>22049.387546810001</v>
          </cell>
          <cell r="AN59">
            <v>29542.784121090001</v>
          </cell>
          <cell r="AO59">
            <v>36737.838161560001</v>
          </cell>
          <cell r="AP59">
            <v>52000.684106020002</v>
          </cell>
          <cell r="AQ59">
            <v>55063.250571360004</v>
          </cell>
          <cell r="AR59">
            <v>73795.713993990008</v>
          </cell>
          <cell r="AS59">
            <v>88082.83020899001</v>
          </cell>
          <cell r="AT59">
            <v>98714.236123240014</v>
          </cell>
          <cell r="AU59">
            <v>105713.98737814001</v>
          </cell>
          <cell r="AV59">
            <v>118939.40042121001</v>
          </cell>
          <cell r="AW59">
            <v>120122.84566740002</v>
          </cell>
          <cell r="AX59">
            <v>1186.6680538999999</v>
          </cell>
          <cell r="AY59">
            <v>9461.0060277699995</v>
          </cell>
          <cell r="AZ59">
            <v>12140.641441809999</v>
          </cell>
          <cell r="BA59">
            <v>17674.99104429</v>
          </cell>
          <cell r="BB59">
            <v>24553.562139280002</v>
          </cell>
          <cell r="BC59">
            <v>30129.187569180001</v>
          </cell>
          <cell r="BD59">
            <v>32812.235803349999</v>
          </cell>
          <cell r="BE59">
            <v>40370.321745050001</v>
          </cell>
          <cell r="BF59">
            <v>54824.97495014</v>
          </cell>
          <cell r="BG59">
            <v>62610.129028019997</v>
          </cell>
          <cell r="BH59">
            <v>66044.525841900002</v>
          </cell>
          <cell r="BI59">
            <v>68835.586488629997</v>
          </cell>
        </row>
        <row r="60">
          <cell r="A60" t="str">
            <v>Recaudo Intereses Credito Constructor</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row>
        <row r="61">
          <cell r="A61" t="str">
            <v xml:space="preserve">  Comisión Recaudo Seguros a Terceros</v>
          </cell>
          <cell r="B61">
            <v>451.64403800000002</v>
          </cell>
          <cell r="C61">
            <v>726.80989</v>
          </cell>
          <cell r="D61">
            <v>996.84902599999998</v>
          </cell>
          <cell r="E61">
            <v>1269.9753839999998</v>
          </cell>
          <cell r="F61">
            <v>1269.9753839999998</v>
          </cell>
          <cell r="G61">
            <v>1361.3946339999998</v>
          </cell>
          <cell r="H61">
            <v>1899.1452779999997</v>
          </cell>
          <cell r="I61">
            <v>1980.7180979999998</v>
          </cell>
          <cell r="J61">
            <v>2487.0606849999999</v>
          </cell>
          <cell r="K61">
            <v>2569.2111247799999</v>
          </cell>
          <cell r="L61">
            <v>2652.86562078</v>
          </cell>
          <cell r="M61">
            <v>2956.8912716</v>
          </cell>
          <cell r="N61">
            <v>318.145309</v>
          </cell>
          <cell r="O61">
            <v>318.145309</v>
          </cell>
          <cell r="P61">
            <v>318.145309</v>
          </cell>
          <cell r="Q61">
            <v>318.145309</v>
          </cell>
          <cell r="R61">
            <v>318.145309</v>
          </cell>
          <cell r="S61">
            <v>318.145309</v>
          </cell>
          <cell r="T61">
            <v>318.145309</v>
          </cell>
          <cell r="U61">
            <v>1925.89673285</v>
          </cell>
          <cell r="V61">
            <v>2277.5436288999999</v>
          </cell>
          <cell r="W61">
            <v>2642.6354905899998</v>
          </cell>
          <cell r="X61">
            <v>3016.3709982999999</v>
          </cell>
          <cell r="Y61">
            <v>3016.3709982999999</v>
          </cell>
          <cell r="Z61">
            <v>261.068172</v>
          </cell>
          <cell r="AA61">
            <v>664.84350427000004</v>
          </cell>
          <cell r="AB61">
            <v>1003.75709323</v>
          </cell>
          <cell r="AC61">
            <v>1411.80693782</v>
          </cell>
          <cell r="AD61">
            <v>1817.04116219</v>
          </cell>
          <cell r="AE61">
            <v>2218.71509797</v>
          </cell>
          <cell r="AF61">
            <v>2597.9035260400001</v>
          </cell>
          <cell r="AG61">
            <v>3039.1746910800002</v>
          </cell>
          <cell r="AH61">
            <v>3481.3256447900003</v>
          </cell>
          <cell r="AI61">
            <v>3915.2973485400003</v>
          </cell>
          <cell r="AJ61">
            <v>4362.83730234</v>
          </cell>
          <cell r="AK61">
            <v>4786.50343935</v>
          </cell>
          <cell r="AL61">
            <v>433.63356299999998</v>
          </cell>
          <cell r="AM61">
            <v>593.19071085999997</v>
          </cell>
          <cell r="AN61">
            <v>593.19071085999997</v>
          </cell>
          <cell r="AO61">
            <v>1481.3994913199999</v>
          </cell>
          <cell r="AP61">
            <v>1917.5522115399999</v>
          </cell>
          <cell r="AQ61">
            <v>2055.2101225400002</v>
          </cell>
          <cell r="AR61">
            <v>2591.9220975400003</v>
          </cell>
          <cell r="AS61">
            <v>3238.7303475400004</v>
          </cell>
          <cell r="AT61">
            <v>3719.6824925400006</v>
          </cell>
          <cell r="AU61">
            <v>4214.5230625400009</v>
          </cell>
          <cell r="AV61">
            <v>4716.5279725400005</v>
          </cell>
          <cell r="AW61">
            <v>4897.7830655400003</v>
          </cell>
          <cell r="AX61">
            <v>520.50944500000003</v>
          </cell>
          <cell r="AY61">
            <v>1038.1321390000001</v>
          </cell>
          <cell r="AZ61">
            <v>1722.250849</v>
          </cell>
          <cell r="BA61">
            <v>2426.666064</v>
          </cell>
          <cell r="BB61">
            <v>2975.3290150000003</v>
          </cell>
          <cell r="BC61">
            <v>3328.1901020000005</v>
          </cell>
          <cell r="BD61">
            <v>3443.3063170000005</v>
          </cell>
          <cell r="BE61">
            <v>3990.9322349300005</v>
          </cell>
          <cell r="BF61">
            <v>4770.0186156200007</v>
          </cell>
          <cell r="BG61">
            <v>4770.0186156200007</v>
          </cell>
          <cell r="BH61">
            <v>5383.0878435400009</v>
          </cell>
          <cell r="BI61">
            <v>6344.4398381200008</v>
          </cell>
        </row>
        <row r="62">
          <cell r="A62" t="str">
            <v xml:space="preserve">  Arrendamiento activos fijos</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700</v>
          </cell>
          <cell r="AM62">
            <v>700</v>
          </cell>
          <cell r="AN62">
            <v>700</v>
          </cell>
          <cell r="AO62">
            <v>1165</v>
          </cell>
          <cell r="AP62">
            <v>1165</v>
          </cell>
          <cell r="AQ62">
            <v>1165</v>
          </cell>
          <cell r="AR62">
            <v>1165</v>
          </cell>
          <cell r="AS62">
            <v>1165</v>
          </cell>
          <cell r="AT62">
            <v>1664.76803</v>
          </cell>
          <cell r="AU62">
            <v>1664.76803</v>
          </cell>
          <cell r="AV62">
            <v>1667.76803</v>
          </cell>
          <cell r="AW62">
            <v>1680.2632719999999</v>
          </cell>
          <cell r="AX62">
            <v>3.0015399999999999</v>
          </cell>
          <cell r="AY62">
            <v>6.0015400000000003</v>
          </cell>
          <cell r="AZ62">
            <v>767.90837699999997</v>
          </cell>
          <cell r="BA62">
            <v>773.28970500000003</v>
          </cell>
          <cell r="BB62">
            <v>776.28970500000003</v>
          </cell>
          <cell r="BC62">
            <v>791.42734000000007</v>
          </cell>
          <cell r="BD62">
            <v>794.47664000000009</v>
          </cell>
          <cell r="BE62">
            <v>797.40171000000009</v>
          </cell>
          <cell r="BF62">
            <v>1127.071277</v>
          </cell>
          <cell r="BG62">
            <v>1132.5982759999999</v>
          </cell>
          <cell r="BH62">
            <v>1138.0270029999999</v>
          </cell>
          <cell r="BI62">
            <v>1356.379588</v>
          </cell>
        </row>
        <row r="63">
          <cell r="A63" t="str">
            <v xml:space="preserve">  Venta de Activos</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640</v>
          </cell>
          <cell r="AV63">
            <v>640</v>
          </cell>
          <cell r="AW63">
            <v>640</v>
          </cell>
          <cell r="AX63">
            <v>0</v>
          </cell>
          <cell r="AY63">
            <v>0</v>
          </cell>
          <cell r="AZ63">
            <v>0</v>
          </cell>
          <cell r="BA63">
            <v>0</v>
          </cell>
          <cell r="BB63">
            <v>154163.68423099999</v>
          </cell>
          <cell r="BC63">
            <v>154163.68423099999</v>
          </cell>
          <cell r="BD63">
            <v>154163.68423099999</v>
          </cell>
          <cell r="BE63">
            <v>154163.68423099999</v>
          </cell>
          <cell r="BF63">
            <v>154163.68423099999</v>
          </cell>
          <cell r="BG63">
            <v>154163.68423099999</v>
          </cell>
          <cell r="BH63">
            <v>154163.68423099999</v>
          </cell>
          <cell r="BI63">
            <v>154163.68423099999</v>
          </cell>
        </row>
        <row r="64">
          <cell r="A64" t="str">
            <v xml:space="preserve">  Ingreso comision adms. Cartera titularizada</v>
          </cell>
          <cell r="B64">
            <v>0</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219.06177826000001</v>
          </cell>
          <cell r="BE64">
            <v>419.62315878000004</v>
          </cell>
          <cell r="BF64">
            <v>579.33263757000009</v>
          </cell>
          <cell r="BG64">
            <v>736.93265245000009</v>
          </cell>
          <cell r="BH64">
            <v>892.46996564000005</v>
          </cell>
          <cell r="BI64">
            <v>1047.31844017</v>
          </cell>
        </row>
        <row r="65">
          <cell r="A65" t="str">
            <v>Otros Ingresos</v>
          </cell>
          <cell r="B65">
            <v>6907.28155823</v>
          </cell>
          <cell r="C65">
            <v>9387.4514615900007</v>
          </cell>
          <cell r="D65">
            <v>12622.20927811</v>
          </cell>
          <cell r="E65">
            <v>16574.577176220002</v>
          </cell>
          <cell r="F65">
            <v>20355.298522870002</v>
          </cell>
          <cell r="G65">
            <v>23642.216820840003</v>
          </cell>
          <cell r="H65">
            <v>27832.326818870002</v>
          </cell>
          <cell r="I65">
            <v>31557.351406020003</v>
          </cell>
          <cell r="J65">
            <v>35261.66406345</v>
          </cell>
          <cell r="K65">
            <v>39158.497686900002</v>
          </cell>
          <cell r="L65">
            <v>43040.888994599998</v>
          </cell>
          <cell r="M65">
            <v>46465.46338845</v>
          </cell>
          <cell r="N65">
            <v>2803.0020782399997</v>
          </cell>
          <cell r="O65">
            <v>7786.3666827799998</v>
          </cell>
          <cell r="P65">
            <v>11958.48639382844</v>
          </cell>
          <cell r="Q65">
            <v>15104.88853307844</v>
          </cell>
          <cell r="R65">
            <v>20364.662465918438</v>
          </cell>
          <cell r="S65">
            <v>24193.246052858438</v>
          </cell>
          <cell r="T65">
            <v>28825.201203198438</v>
          </cell>
          <cell r="U65">
            <v>33621.293677048438</v>
          </cell>
          <cell r="V65">
            <v>37669.982817898439</v>
          </cell>
          <cell r="W65">
            <v>41095.103690958436</v>
          </cell>
          <cell r="X65">
            <v>44457.649761868437</v>
          </cell>
          <cell r="Y65">
            <v>47630.993091338438</v>
          </cell>
          <cell r="Z65">
            <v>3633.4033387599998</v>
          </cell>
          <cell r="AA65">
            <v>6890.7215681099997</v>
          </cell>
          <cell r="AB65">
            <v>10550.62361843</v>
          </cell>
          <cell r="AC65">
            <v>15024.69628814</v>
          </cell>
          <cell r="AD65">
            <v>19953.017214089999</v>
          </cell>
          <cell r="AE65">
            <v>22792.006482739998</v>
          </cell>
          <cell r="AF65">
            <v>26624.403395729998</v>
          </cell>
          <cell r="AG65">
            <v>30102.781060189998</v>
          </cell>
          <cell r="AH65">
            <v>33510.572085249994</v>
          </cell>
          <cell r="AI65">
            <v>37165.184567019991</v>
          </cell>
          <cell r="AJ65">
            <v>41009.20177100999</v>
          </cell>
          <cell r="AK65">
            <v>44349.993495989991</v>
          </cell>
          <cell r="AL65">
            <v>3635.7675523199996</v>
          </cell>
          <cell r="AM65">
            <v>7131.7752697399992</v>
          </cell>
          <cell r="AN65">
            <v>11382.144439339998</v>
          </cell>
          <cell r="AO65">
            <v>15803.879726739997</v>
          </cell>
          <cell r="AP65">
            <v>21335.566577939997</v>
          </cell>
          <cell r="AQ65">
            <v>25706.827232109998</v>
          </cell>
          <cell r="AR65">
            <v>30855.448314969995</v>
          </cell>
          <cell r="AS65">
            <v>35145.473898899996</v>
          </cell>
          <cell r="AT65">
            <v>39267.479787429998</v>
          </cell>
          <cell r="AU65">
            <v>42608.872148409995</v>
          </cell>
          <cell r="AV65">
            <v>46301.398749679996</v>
          </cell>
          <cell r="AW65">
            <v>50037.599017779998</v>
          </cell>
          <cell r="AX65">
            <v>3098.1352295499996</v>
          </cell>
          <cell r="AY65">
            <v>6574.1357941000006</v>
          </cell>
          <cell r="AZ65">
            <v>12098.527216459999</v>
          </cell>
          <cell r="BA65">
            <v>15385.526289789999</v>
          </cell>
          <cell r="BB65">
            <v>20320.215786510002</v>
          </cell>
          <cell r="BC65">
            <v>24672.198180670002</v>
          </cell>
          <cell r="BD65">
            <v>30278.534242520003</v>
          </cell>
          <cell r="BE65">
            <v>33867.715683560004</v>
          </cell>
          <cell r="BF65">
            <v>38523.309747040003</v>
          </cell>
          <cell r="BG65">
            <v>43630.376313059998</v>
          </cell>
          <cell r="BH65">
            <v>46462.362694039999</v>
          </cell>
          <cell r="BI65">
            <v>50299.208369859996</v>
          </cell>
        </row>
        <row r="66">
          <cell r="A66" t="str">
            <v xml:space="preserve">  Reintegro de Crédito Educativo</v>
          </cell>
          <cell r="B66">
            <v>85.460637000000006</v>
          </cell>
          <cell r="C66">
            <v>92.031441999999998</v>
          </cell>
          <cell r="D66">
            <v>101.16265</v>
          </cell>
          <cell r="E66">
            <v>125.001572</v>
          </cell>
          <cell r="F66">
            <v>126.201572</v>
          </cell>
          <cell r="G66">
            <v>142.61701600000001</v>
          </cell>
          <cell r="H66">
            <v>165.96914900000002</v>
          </cell>
          <cell r="I66">
            <v>197.46399500000001</v>
          </cell>
          <cell r="J66">
            <v>204.38799500000002</v>
          </cell>
          <cell r="K66">
            <v>208.95575400000001</v>
          </cell>
          <cell r="L66">
            <v>213.07350400000001</v>
          </cell>
          <cell r="M66">
            <v>262.70274700000004</v>
          </cell>
          <cell r="N66">
            <v>25.827089000000001</v>
          </cell>
          <cell r="O66">
            <v>70.831181999999998</v>
          </cell>
          <cell r="P66">
            <v>82.002208999999993</v>
          </cell>
          <cell r="Q66">
            <v>82.002208999999993</v>
          </cell>
          <cell r="R66">
            <v>90.756641999999999</v>
          </cell>
          <cell r="S66">
            <v>118.78361200000001</v>
          </cell>
          <cell r="T66">
            <v>165.600627</v>
          </cell>
          <cell r="U66">
            <v>203.775959</v>
          </cell>
          <cell r="V66">
            <v>217.935832</v>
          </cell>
          <cell r="W66">
            <v>217.935832</v>
          </cell>
          <cell r="X66">
            <v>239.78120699999999</v>
          </cell>
          <cell r="Y66">
            <v>275.65722599999998</v>
          </cell>
          <cell r="Z66">
            <v>47.594413000000003</v>
          </cell>
          <cell r="AA66">
            <v>56.138195000000003</v>
          </cell>
          <cell r="AB66">
            <v>71.043879000000004</v>
          </cell>
          <cell r="AC66">
            <v>72.704307999999997</v>
          </cell>
          <cell r="AD66">
            <v>80.51249</v>
          </cell>
          <cell r="AE66">
            <v>99.437241</v>
          </cell>
          <cell r="AF66">
            <v>108.128891</v>
          </cell>
          <cell r="AG66">
            <v>119.82248899999999</v>
          </cell>
          <cell r="AH66">
            <v>119.82248899999999</v>
          </cell>
          <cell r="AI66">
            <v>123.32248899999999</v>
          </cell>
          <cell r="AJ66">
            <v>151.797348</v>
          </cell>
          <cell r="AK66">
            <v>183.95823300000001</v>
          </cell>
          <cell r="AL66">
            <v>48.509659999999997</v>
          </cell>
          <cell r="AM66">
            <v>50.079845999999996</v>
          </cell>
          <cell r="AN66">
            <v>50.079845999999996</v>
          </cell>
          <cell r="AO66">
            <v>53.156471999999994</v>
          </cell>
          <cell r="AP66">
            <v>55.970980999999995</v>
          </cell>
          <cell r="AQ66">
            <v>66.512446999999995</v>
          </cell>
          <cell r="AR66">
            <v>73.309156999999999</v>
          </cell>
          <cell r="AS66">
            <v>91.720078999999998</v>
          </cell>
          <cell r="AT66">
            <v>92.220078999999998</v>
          </cell>
          <cell r="AU66">
            <v>92.220078999999998</v>
          </cell>
          <cell r="AV66">
            <v>96.150079000000005</v>
          </cell>
          <cell r="AW66">
            <v>126.14952500000001</v>
          </cell>
          <cell r="AX66">
            <v>14.797276</v>
          </cell>
          <cell r="AY66">
            <v>3490.7978405500003</v>
          </cell>
          <cell r="AZ66">
            <v>3499.9765935500004</v>
          </cell>
          <cell r="BA66">
            <v>6786.9756668800001</v>
          </cell>
          <cell r="BB66">
            <v>11721.665163600001</v>
          </cell>
          <cell r="BC66">
            <v>16073.647557759999</v>
          </cell>
          <cell r="BD66">
            <v>21679.98361961</v>
          </cell>
          <cell r="BE66">
            <v>25269.165060650001</v>
          </cell>
          <cell r="BF66">
            <v>29924.75912413</v>
          </cell>
          <cell r="BG66">
            <v>35031.825690149999</v>
          </cell>
          <cell r="BH66">
            <v>37863.81207113</v>
          </cell>
          <cell r="BI66">
            <v>41700.657746949997</v>
          </cell>
        </row>
        <row r="67">
          <cell r="A67" t="str">
            <v xml:space="preserve">  Reintegros Cartera Hipotecaria</v>
          </cell>
          <cell r="B67">
            <v>1740.0533165100001</v>
          </cell>
          <cell r="C67">
            <v>2096.4114842700001</v>
          </cell>
          <cell r="D67">
            <v>3195.4256955299998</v>
          </cell>
          <cell r="E67">
            <v>3876.2837115299999</v>
          </cell>
          <cell r="F67">
            <v>4940.1020235300002</v>
          </cell>
          <cell r="G67">
            <v>5715.4750973300006</v>
          </cell>
          <cell r="H67">
            <v>6447.428172500001</v>
          </cell>
          <cell r="I67">
            <v>7478.0648976500015</v>
          </cell>
          <cell r="J67">
            <v>8847.3335779200024</v>
          </cell>
          <cell r="K67">
            <v>10385.630565920002</v>
          </cell>
          <cell r="L67">
            <v>11656.655216300001</v>
          </cell>
          <cell r="M67">
            <v>13246.539162670002</v>
          </cell>
          <cell r="N67">
            <v>455.27572378999997</v>
          </cell>
          <cell r="O67">
            <v>1526.63371779</v>
          </cell>
          <cell r="P67">
            <v>1528.0038985384399</v>
          </cell>
          <cell r="Q67">
            <v>2450.3866931084399</v>
          </cell>
          <cell r="R67">
            <v>3915.98240641844</v>
          </cell>
          <cell r="S67">
            <v>5257.4168399284399</v>
          </cell>
          <cell r="T67">
            <v>7162.5385059784403</v>
          </cell>
          <cell r="U67">
            <v>9108.0344704384406</v>
          </cell>
          <cell r="V67">
            <v>10955.416485718441</v>
          </cell>
          <cell r="W67">
            <v>12231.106698998441</v>
          </cell>
          <cell r="X67">
            <v>13778.647944148441</v>
          </cell>
          <cell r="Y67">
            <v>14964.33174114844</v>
          </cell>
          <cell r="Z67">
            <v>1430.8954947300001</v>
          </cell>
          <cell r="AA67">
            <v>2480.4487333000002</v>
          </cell>
          <cell r="AB67">
            <v>3604.4073290100005</v>
          </cell>
          <cell r="AC67">
            <v>4976.0963109600007</v>
          </cell>
          <cell r="AD67">
            <v>6402.1711110400011</v>
          </cell>
          <cell r="AE67">
            <v>7221.4514289900007</v>
          </cell>
          <cell r="AF67">
            <v>8407.9059354700003</v>
          </cell>
          <cell r="AG67">
            <v>9564.3414355900004</v>
          </cell>
          <cell r="AH67">
            <v>10954.902914010001</v>
          </cell>
          <cell r="AI67">
            <v>12286.026976390001</v>
          </cell>
          <cell r="AJ67">
            <v>14007.987344150002</v>
          </cell>
          <cell r="AK67">
            <v>15563.974781890001</v>
          </cell>
          <cell r="AL67">
            <v>990.13347322000004</v>
          </cell>
          <cell r="AM67">
            <v>2550.6223494599999</v>
          </cell>
          <cell r="AN67">
            <v>4532.0820433899999</v>
          </cell>
          <cell r="AO67">
            <v>6040.1094138499993</v>
          </cell>
          <cell r="AP67">
            <v>8122.9396797599993</v>
          </cell>
          <cell r="AQ67">
            <v>9488.2025936800001</v>
          </cell>
          <cell r="AR67">
            <v>10796.17492266</v>
          </cell>
          <cell r="AS67">
            <v>12250.33063731</v>
          </cell>
          <cell r="AT67">
            <v>13735.286506030001</v>
          </cell>
          <cell r="AU67">
            <v>15037.437221030001</v>
          </cell>
          <cell r="AV67">
            <v>16868.07825522</v>
          </cell>
          <cell r="AW67">
            <v>18365.853041219998</v>
          </cell>
          <cell r="AX67">
            <v>1015.95470977</v>
          </cell>
          <cell r="AY67">
            <v>1026.83948977</v>
          </cell>
          <cell r="AZ67">
            <v>2811.53733577</v>
          </cell>
          <cell r="BA67">
            <v>2811.53733577</v>
          </cell>
          <cell r="BB67">
            <v>2814.2055357700001</v>
          </cell>
          <cell r="BC67">
            <v>2829.7967447700003</v>
          </cell>
          <cell r="BD67">
            <v>2840.9369997700001</v>
          </cell>
          <cell r="BE67">
            <v>2847.3331647700002</v>
          </cell>
          <cell r="BF67">
            <v>2848.3168647700004</v>
          </cell>
          <cell r="BG67">
            <v>2851.2796647700002</v>
          </cell>
          <cell r="BH67">
            <v>2855.8718987700004</v>
          </cell>
          <cell r="BI67">
            <v>2866.5243377700003</v>
          </cell>
        </row>
        <row r="68">
          <cell r="A68" t="str">
            <v xml:space="preserve">  Reintegros Aportes de Cesantías</v>
          </cell>
          <cell r="B68">
            <v>3889.9431199999999</v>
          </cell>
          <cell r="C68">
            <v>5523.8359929999997</v>
          </cell>
          <cell r="D68">
            <v>7550.276758</v>
          </cell>
          <cell r="E68">
            <v>9771.2497886700003</v>
          </cell>
          <cell r="F68">
            <v>12121.60775058</v>
          </cell>
          <cell r="G68">
            <v>14446.78123719</v>
          </cell>
          <cell r="H68">
            <v>16626.9758296</v>
          </cell>
          <cell r="I68">
            <v>19087.687167380001</v>
          </cell>
          <cell r="J68">
            <v>21007.076762730001</v>
          </cell>
          <cell r="K68">
            <v>22995.413936200002</v>
          </cell>
          <cell r="L68">
            <v>24907.614151850001</v>
          </cell>
          <cell r="M68">
            <v>26441.153711850002</v>
          </cell>
          <cell r="N68">
            <v>2064.57374703</v>
          </cell>
          <cell r="O68">
            <v>4801.1127376900004</v>
          </cell>
          <cell r="P68">
            <v>8579.3082938500011</v>
          </cell>
          <cell r="Q68">
            <v>10637.378867710002</v>
          </cell>
          <cell r="R68">
            <v>13740.274961800002</v>
          </cell>
          <cell r="S68">
            <v>15922.300524750002</v>
          </cell>
          <cell r="T68">
            <v>18188.394830350004</v>
          </cell>
          <cell r="U68">
            <v>20725.257733030005</v>
          </cell>
          <cell r="V68">
            <v>22750.275636440005</v>
          </cell>
          <cell r="W68">
            <v>24679.378423750004</v>
          </cell>
          <cell r="X68">
            <v>26319.754228610003</v>
          </cell>
          <cell r="Y68">
            <v>27979.864708040004</v>
          </cell>
          <cell r="Z68">
            <v>1886.8878078400001</v>
          </cell>
          <cell r="AA68">
            <v>3884.90825722</v>
          </cell>
          <cell r="AB68">
            <v>6173.4589586900001</v>
          </cell>
          <cell r="AC68">
            <v>8752.371334989999</v>
          </cell>
          <cell r="AD68">
            <v>11688.799886749999</v>
          </cell>
          <cell r="AE68">
            <v>13580.895527799999</v>
          </cell>
          <cell r="AF68">
            <v>16000.705845959999</v>
          </cell>
          <cell r="AG68">
            <v>18176.351904619998</v>
          </cell>
          <cell r="AH68">
            <v>19700.778422009997</v>
          </cell>
          <cell r="AI68">
            <v>21699.410103989998</v>
          </cell>
          <cell r="AJ68">
            <v>23582.328779069998</v>
          </cell>
          <cell r="AK68">
            <v>25101.470811069998</v>
          </cell>
          <cell r="AL68">
            <v>2147.2730033799999</v>
          </cell>
          <cell r="AM68">
            <v>3999.1290249499998</v>
          </cell>
          <cell r="AN68">
            <v>6144.7407335600001</v>
          </cell>
          <cell r="AO68">
            <v>8926.8979212899994</v>
          </cell>
          <cell r="AP68">
            <v>11595.435137119999</v>
          </cell>
          <cell r="AQ68">
            <v>14458.98858582</v>
          </cell>
          <cell r="AR68">
            <v>17812.667681710001</v>
          </cell>
          <cell r="AS68">
            <v>20402.488470790002</v>
          </cell>
          <cell r="AT68">
            <v>22866.005486200003</v>
          </cell>
          <cell r="AU68">
            <v>24856.496448490005</v>
          </cell>
          <cell r="AV68">
            <v>26454.205267070003</v>
          </cell>
          <cell r="AW68">
            <v>28388.946610850002</v>
          </cell>
          <cell r="AX68">
            <v>1926.9461723500001</v>
          </cell>
          <cell r="AY68">
            <v>3312.4308360900004</v>
          </cell>
          <cell r="AZ68">
            <v>6648.954678600001</v>
          </cell>
          <cell r="BA68">
            <v>7457.8229385400009</v>
          </cell>
          <cell r="BB68">
            <v>9009.9803487800018</v>
          </cell>
          <cell r="BC68">
            <v>10395.635672340002</v>
          </cell>
          <cell r="BD68">
            <v>12372.449389790003</v>
          </cell>
          <cell r="BE68">
            <v>13679.656351790003</v>
          </cell>
          <cell r="BF68">
            <v>15599.429969210003</v>
          </cell>
          <cell r="BG68">
            <v>16810.175345400003</v>
          </cell>
          <cell r="BH68">
            <v>17636.453104510001</v>
          </cell>
          <cell r="BI68">
            <v>18552.125846840001</v>
          </cell>
        </row>
        <row r="69">
          <cell r="A69" t="str">
            <v xml:space="preserve">  Otros Ingresos - código 19 </v>
          </cell>
          <cell r="B69">
            <v>1191.8244847200001</v>
          </cell>
          <cell r="C69">
            <v>1675.17254232</v>
          </cell>
          <cell r="D69">
            <v>1775.3441745800001</v>
          </cell>
          <cell r="E69">
            <v>2802.0421040199999</v>
          </cell>
          <cell r="F69">
            <v>3167.3871767599999</v>
          </cell>
          <cell r="G69">
            <v>3337.3434703200001</v>
          </cell>
          <cell r="H69">
            <v>4591.9536677699998</v>
          </cell>
          <cell r="I69">
            <v>4794.1353459900001</v>
          </cell>
          <cell r="J69">
            <v>5202.8657278000001</v>
          </cell>
          <cell r="K69">
            <v>5568.4974307800003</v>
          </cell>
          <cell r="L69">
            <v>6263.5461224500004</v>
          </cell>
          <cell r="M69">
            <v>6515.0677669300003</v>
          </cell>
          <cell r="N69">
            <v>257.32551841999998</v>
          </cell>
          <cell r="O69">
            <v>1387.7890453</v>
          </cell>
          <cell r="P69">
            <v>1769.1719924399999</v>
          </cell>
          <cell r="Q69">
            <v>1935.1207632599999</v>
          </cell>
          <cell r="R69">
            <v>2617.6484556999999</v>
          </cell>
          <cell r="S69">
            <v>2894.7450761800001</v>
          </cell>
          <cell r="T69">
            <v>3308.6672398700002</v>
          </cell>
          <cell r="U69">
            <v>3584.22551458</v>
          </cell>
          <cell r="V69">
            <v>3746.3548637399999</v>
          </cell>
          <cell r="W69">
            <v>3966.6827362099998</v>
          </cell>
          <cell r="X69">
            <v>4119.4663821100003</v>
          </cell>
          <cell r="Y69">
            <v>4411.1394161500002</v>
          </cell>
          <cell r="Z69">
            <v>268.02562318999998</v>
          </cell>
          <cell r="AA69">
            <v>469.22638258999996</v>
          </cell>
          <cell r="AB69">
            <v>701.71345172999997</v>
          </cell>
          <cell r="AC69">
            <v>1223.52433419</v>
          </cell>
          <cell r="AD69">
            <v>1781.5337263000001</v>
          </cell>
          <cell r="AE69">
            <v>1890.2222849500001</v>
          </cell>
          <cell r="AF69">
            <v>2107.6627232999999</v>
          </cell>
          <cell r="AG69">
            <v>2242.2652309800001</v>
          </cell>
          <cell r="AH69">
            <v>2735.0682602300003</v>
          </cell>
          <cell r="AI69">
            <v>3056.4249976400001</v>
          </cell>
          <cell r="AJ69">
            <v>3267.0882997900003</v>
          </cell>
          <cell r="AK69">
            <v>3500.5896700300004</v>
          </cell>
          <cell r="AL69">
            <v>449.85141571999998</v>
          </cell>
          <cell r="AM69">
            <v>531.94404932999998</v>
          </cell>
          <cell r="AN69">
            <v>655.24181638999994</v>
          </cell>
          <cell r="AO69">
            <v>783.71591960000001</v>
          </cell>
          <cell r="AP69">
            <v>1561.2207800599999</v>
          </cell>
          <cell r="AQ69">
            <v>1693.1236056099999</v>
          </cell>
          <cell r="AR69">
            <v>2173.2965536000002</v>
          </cell>
          <cell r="AS69">
            <v>2400.9347118000001</v>
          </cell>
          <cell r="AT69">
            <v>2573.9677162000003</v>
          </cell>
          <cell r="AU69">
            <v>2622.7183998900005</v>
          </cell>
          <cell r="AV69">
            <v>2882.9651483900006</v>
          </cell>
          <cell r="AW69">
            <v>3156.6498407100007</v>
          </cell>
          <cell r="AX69">
            <v>140.43707143</v>
          </cell>
          <cell r="AY69">
            <v>2103.6923355999998</v>
          </cell>
          <cell r="AZ69">
            <v>2497.6833164499999</v>
          </cell>
          <cell r="BA69">
            <v>4886.2191200799998</v>
          </cell>
          <cell r="BB69">
            <v>8162.6362146800002</v>
          </cell>
          <cell r="BC69">
            <v>11046.249756609999</v>
          </cell>
          <cell r="BD69">
            <v>14408.741386799999</v>
          </cell>
          <cell r="BE69">
            <v>16539.350818879997</v>
          </cell>
          <cell r="BF69">
            <v>19118.570594019999</v>
          </cell>
          <cell r="BG69">
            <v>21437.250374589999</v>
          </cell>
          <cell r="BH69">
            <v>23337.82171262</v>
          </cell>
          <cell r="BI69">
            <v>25366.696462989999</v>
          </cell>
        </row>
        <row r="70">
          <cell r="A70" t="str">
            <v>C.   EGRESOS VIGENCIA</v>
          </cell>
          <cell r="B70">
            <v>108280.32305400999</v>
          </cell>
          <cell r="C70">
            <v>301821.065006205</v>
          </cell>
          <cell r="D70">
            <v>476040.03890595504</v>
          </cell>
          <cell r="E70">
            <v>641757.90880719502</v>
          </cell>
          <cell r="F70">
            <v>814687.04144125502</v>
          </cell>
          <cell r="G70">
            <v>977317.21247635502</v>
          </cell>
          <cell r="H70">
            <v>1131063.008103675</v>
          </cell>
          <cell r="I70">
            <v>1294458.5330827851</v>
          </cell>
          <cell r="J70">
            <v>1453176.5480140152</v>
          </cell>
          <cell r="K70">
            <v>1589746.5523948742</v>
          </cell>
          <cell r="L70">
            <v>1748124.2529591243</v>
          </cell>
          <cell r="M70">
            <v>1892479.8311730344</v>
          </cell>
          <cell r="N70">
            <v>124490.46051276001</v>
          </cell>
          <cell r="O70">
            <v>359260.47258916998</v>
          </cell>
          <cell r="P70">
            <v>577084.92001219001</v>
          </cell>
          <cell r="Q70">
            <v>730509.69943298004</v>
          </cell>
          <cell r="R70">
            <v>935903.18179142999</v>
          </cell>
          <cell r="S70">
            <v>1116614.14969525</v>
          </cell>
          <cell r="T70">
            <v>1310005.76976594</v>
          </cell>
          <cell r="U70">
            <v>1544638.8222810801</v>
          </cell>
          <cell r="V70">
            <v>1744992.6856518101</v>
          </cell>
          <cell r="W70">
            <v>1897804.6549570202</v>
          </cell>
          <cell r="X70">
            <v>2068771.2013964602</v>
          </cell>
          <cell r="Y70">
            <v>2240109.84223289</v>
          </cell>
          <cell r="Z70">
            <v>138170.97530606002</v>
          </cell>
          <cell r="AA70">
            <v>418062.70102052996</v>
          </cell>
          <cell r="AB70">
            <v>669567.21905286994</v>
          </cell>
          <cell r="AC70">
            <v>869225.23817297991</v>
          </cell>
          <cell r="AD70">
            <v>1113000.5064588299</v>
          </cell>
          <cell r="AE70">
            <v>1317114.8450945099</v>
          </cell>
          <cell r="AF70">
            <v>1533854.09219276</v>
          </cell>
          <cell r="AG70">
            <v>1737178.636859</v>
          </cell>
          <cell r="AH70">
            <v>1893022.4626634</v>
          </cell>
          <cell r="AI70">
            <v>2111141.63914232</v>
          </cell>
          <cell r="AJ70">
            <v>2332026.5757054901</v>
          </cell>
          <cell r="AK70">
            <v>2531160.9308461403</v>
          </cell>
          <cell r="AL70">
            <v>181019.47772070998</v>
          </cell>
          <cell r="AM70">
            <v>478092.38541966991</v>
          </cell>
          <cell r="AN70">
            <v>702106.00152618985</v>
          </cell>
          <cell r="AO70">
            <v>1005650.2359958498</v>
          </cell>
          <cell r="AP70">
            <v>1256511.1763185398</v>
          </cell>
          <cell r="AQ70">
            <v>1475479.2019254097</v>
          </cell>
          <cell r="AR70">
            <v>1749911.9726529699</v>
          </cell>
          <cell r="AS70">
            <v>1965707.83497834</v>
          </cell>
          <cell r="AT70">
            <v>2180945.0680253399</v>
          </cell>
          <cell r="AU70">
            <v>2401592.3246536297</v>
          </cell>
          <cell r="AV70">
            <v>2596661.0347521598</v>
          </cell>
          <cell r="AW70">
            <v>2801431.64927383</v>
          </cell>
          <cell r="AX70">
            <v>189150.06207176001</v>
          </cell>
          <cell r="AY70">
            <v>510888.29298992007</v>
          </cell>
          <cell r="AZ70">
            <v>832906.28657452005</v>
          </cell>
          <cell r="BA70">
            <v>1081771.2717700501</v>
          </cell>
          <cell r="BB70">
            <v>1336573.1464889201</v>
          </cell>
          <cell r="BC70">
            <v>1516551.4580011901</v>
          </cell>
          <cell r="BD70">
            <v>1756431.1065777601</v>
          </cell>
          <cell r="BE70">
            <v>1952567.9138650601</v>
          </cell>
          <cell r="BF70">
            <v>2160533.29033279</v>
          </cell>
          <cell r="BG70">
            <v>2349053.78292329</v>
          </cell>
          <cell r="BH70">
            <v>2508712.8154045101</v>
          </cell>
          <cell r="BI70">
            <v>2679114.9975130903</v>
          </cell>
          <cell r="BK70">
            <v>2158533</v>
          </cell>
        </row>
        <row r="71">
          <cell r="A71" t="str">
            <v>Gastos Operacionales y no Operacionales</v>
          </cell>
          <cell r="B71">
            <v>9560.0733230600017</v>
          </cell>
          <cell r="C71">
            <v>18627.810347800001</v>
          </cell>
          <cell r="D71">
            <v>31225.126610589999</v>
          </cell>
          <cell r="E71">
            <v>40611.659443470002</v>
          </cell>
          <cell r="F71">
            <v>55610.487565570002</v>
          </cell>
          <cell r="G71">
            <v>69126.013446209996</v>
          </cell>
          <cell r="H71">
            <v>80755.51091569</v>
          </cell>
          <cell r="I71">
            <v>93073.805570890006</v>
          </cell>
          <cell r="J71">
            <v>104637.95425991001</v>
          </cell>
          <cell r="K71">
            <v>111541.32863900001</v>
          </cell>
          <cell r="L71">
            <v>123446.89696262001</v>
          </cell>
          <cell r="M71">
            <v>142764.36874067</v>
          </cell>
          <cell r="N71">
            <v>9578.8244421500003</v>
          </cell>
          <cell r="O71">
            <v>19032.9707648</v>
          </cell>
          <cell r="P71">
            <v>30671.120619289999</v>
          </cell>
          <cell r="Q71">
            <v>39880.056890859996</v>
          </cell>
          <cell r="R71">
            <v>52493.029688789997</v>
          </cell>
          <cell r="S71">
            <v>61538.070643970001</v>
          </cell>
          <cell r="T71">
            <v>74170.707454949996</v>
          </cell>
          <cell r="U71">
            <v>91235.4052772</v>
          </cell>
          <cell r="V71">
            <v>103424.90761985</v>
          </cell>
          <cell r="W71">
            <v>111967.69462113999</v>
          </cell>
          <cell r="X71">
            <v>126112.43116544999</v>
          </cell>
          <cell r="Y71">
            <v>140766.38017076999</v>
          </cell>
          <cell r="Z71">
            <v>7871.5117125099996</v>
          </cell>
          <cell r="AA71">
            <v>21803.49143849</v>
          </cell>
          <cell r="AB71">
            <v>38615.715318579998</v>
          </cell>
          <cell r="AC71">
            <v>47241.598205989998</v>
          </cell>
          <cell r="AD71">
            <v>63706.613618219999</v>
          </cell>
          <cell r="AE71">
            <v>80682.620337280008</v>
          </cell>
          <cell r="AF71">
            <v>98520.27285015001</v>
          </cell>
          <cell r="AG71">
            <v>118953.22710911001</v>
          </cell>
          <cell r="AH71">
            <v>131277.56657827002</v>
          </cell>
          <cell r="AI71">
            <v>144157.77084959002</v>
          </cell>
          <cell r="AJ71">
            <v>160882.55923054001</v>
          </cell>
          <cell r="AK71">
            <v>182563.50872034</v>
          </cell>
          <cell r="AL71">
            <v>11308.083373449999</v>
          </cell>
          <cell r="AM71">
            <v>26782.026224779998</v>
          </cell>
          <cell r="AN71">
            <v>39181.006485949998</v>
          </cell>
          <cell r="AO71">
            <v>54344.787497829995</v>
          </cell>
          <cell r="AP71">
            <v>69116.210417159993</v>
          </cell>
          <cell r="AQ71">
            <v>83709.792847199991</v>
          </cell>
          <cell r="AR71">
            <v>97870.131710379996</v>
          </cell>
          <cell r="AS71">
            <v>110311.74181380999</v>
          </cell>
          <cell r="AT71">
            <v>122881.34775113998</v>
          </cell>
          <cell r="AU71">
            <v>134863.85736842998</v>
          </cell>
          <cell r="AV71">
            <v>150258.95823880998</v>
          </cell>
          <cell r="AW71">
            <v>172291.33273775998</v>
          </cell>
          <cell r="AX71">
            <v>9004.4514636799995</v>
          </cell>
          <cell r="AY71">
            <v>23413.284811019999</v>
          </cell>
          <cell r="AZ71">
            <v>39352.132935739995</v>
          </cell>
          <cell r="BA71">
            <v>54814.950722889997</v>
          </cell>
          <cell r="BB71">
            <v>71744.966891759992</v>
          </cell>
          <cell r="BC71">
            <v>87653.70951103</v>
          </cell>
          <cell r="BD71">
            <v>104849.7221476</v>
          </cell>
          <cell r="BE71">
            <v>119682.59222271999</v>
          </cell>
          <cell r="BF71">
            <v>137486.93968344998</v>
          </cell>
          <cell r="BG71">
            <v>153103.05376878998</v>
          </cell>
          <cell r="BH71">
            <v>164471.06627949997</v>
          </cell>
          <cell r="BI71">
            <v>178671.63479907997</v>
          </cell>
        </row>
        <row r="72">
          <cell r="A72" t="str">
            <v xml:space="preserve">Cesantías </v>
          </cell>
          <cell r="B72">
            <v>45560.085574999997</v>
          </cell>
          <cell r="C72">
            <v>155839.62085799998</v>
          </cell>
          <cell r="D72">
            <v>239238.02809899999</v>
          </cell>
          <cell r="E72">
            <v>313272.15039199998</v>
          </cell>
          <cell r="F72">
            <v>382186.11616799998</v>
          </cell>
          <cell r="G72">
            <v>440441.84357499995</v>
          </cell>
          <cell r="H72">
            <v>492983.09322799998</v>
          </cell>
          <cell r="I72">
            <v>551066.53589099995</v>
          </cell>
          <cell r="J72">
            <v>600336.44344799989</v>
          </cell>
          <cell r="K72">
            <v>640260.6150799999</v>
          </cell>
          <cell r="L72">
            <v>682102.6882059999</v>
          </cell>
          <cell r="M72">
            <v>723852.73373099987</v>
          </cell>
          <cell r="N72">
            <v>48568.634887</v>
          </cell>
          <cell r="O72">
            <v>181771.186166</v>
          </cell>
          <cell r="P72">
            <v>290912.56209600001</v>
          </cell>
          <cell r="Q72">
            <v>359537.74022899999</v>
          </cell>
          <cell r="R72">
            <v>438673.12401499995</v>
          </cell>
          <cell r="S72">
            <v>503533.75022799993</v>
          </cell>
          <cell r="T72">
            <v>566375.32624799991</v>
          </cell>
          <cell r="U72">
            <v>640379.33382699988</v>
          </cell>
          <cell r="V72">
            <v>699486.02249699994</v>
          </cell>
          <cell r="W72">
            <v>748850.2224819999</v>
          </cell>
          <cell r="X72">
            <v>799132.08229099994</v>
          </cell>
          <cell r="Y72">
            <v>845270.95107399998</v>
          </cell>
          <cell r="Z72">
            <v>61242.316575999997</v>
          </cell>
          <cell r="AA72">
            <v>202312.91062799998</v>
          </cell>
          <cell r="AB72">
            <v>326019.76554099994</v>
          </cell>
          <cell r="AC72">
            <v>421924.69463099993</v>
          </cell>
          <cell r="AD72">
            <v>506846.19997199997</v>
          </cell>
          <cell r="AE72">
            <v>574045.088521</v>
          </cell>
          <cell r="AF72">
            <v>651231.081443</v>
          </cell>
          <cell r="AG72">
            <v>721031.10443000006</v>
          </cell>
          <cell r="AH72">
            <v>776141.9082660001</v>
          </cell>
          <cell r="AI72">
            <v>839785.01211900008</v>
          </cell>
          <cell r="AJ72">
            <v>897434.10050300008</v>
          </cell>
          <cell r="AK72">
            <v>949340.10592300002</v>
          </cell>
          <cell r="AL72">
            <v>70247.103437999991</v>
          </cell>
          <cell r="AM72">
            <v>222116.63403199997</v>
          </cell>
          <cell r="AN72">
            <v>331536.67375199997</v>
          </cell>
          <cell r="AO72">
            <v>468731.12396199995</v>
          </cell>
          <cell r="AP72">
            <v>566264.48336299998</v>
          </cell>
          <cell r="AQ72">
            <v>642130.26270800002</v>
          </cell>
          <cell r="AR72">
            <v>744943.68851000001</v>
          </cell>
          <cell r="AS72">
            <v>814272.42316700006</v>
          </cell>
          <cell r="AT72">
            <v>878972.31229400006</v>
          </cell>
          <cell r="AU72">
            <v>943402.84060300002</v>
          </cell>
          <cell r="AV72">
            <v>995682.12874000007</v>
          </cell>
          <cell r="AW72">
            <v>1051082.9977550001</v>
          </cell>
          <cell r="AX72">
            <v>72757.370752000003</v>
          </cell>
          <cell r="AY72">
            <v>236571.017551</v>
          </cell>
          <cell r="AZ72">
            <v>396577.08314</v>
          </cell>
          <cell r="BA72">
            <v>515248.80547399999</v>
          </cell>
          <cell r="BB72">
            <v>621722.20505500003</v>
          </cell>
          <cell r="BC72">
            <v>694907.00413000002</v>
          </cell>
          <cell r="BD72">
            <v>795271.20221899997</v>
          </cell>
          <cell r="BE72">
            <v>871575.70913600002</v>
          </cell>
          <cell r="BF72">
            <v>943970.853397</v>
          </cell>
          <cell r="BG72">
            <v>1009080.661067</v>
          </cell>
          <cell r="BH72">
            <v>1065785.567368</v>
          </cell>
          <cell r="BI72">
            <v>1128748.7965580001</v>
          </cell>
        </row>
        <row r="73">
          <cell r="A73" t="str">
            <v xml:space="preserve"> Parciales</v>
          </cell>
          <cell r="B73">
            <v>33155.099957999999</v>
          </cell>
          <cell r="C73">
            <v>129052.066265</v>
          </cell>
          <cell r="D73">
            <v>191441.72683100001</v>
          </cell>
          <cell r="E73">
            <v>244637.21992</v>
          </cell>
          <cell r="F73">
            <v>292949.28224099998</v>
          </cell>
          <cell r="G73">
            <v>332881.24241999997</v>
          </cell>
          <cell r="H73">
            <v>367099.380733</v>
          </cell>
          <cell r="I73">
            <v>403378.65767699998</v>
          </cell>
          <cell r="J73">
            <v>433587.76523999998</v>
          </cell>
          <cell r="K73">
            <v>456785.15352999995</v>
          </cell>
          <cell r="L73">
            <v>479628.15774399997</v>
          </cell>
          <cell r="M73">
            <v>504284.93072299997</v>
          </cell>
          <cell r="N73">
            <v>34211.524365999998</v>
          </cell>
          <cell r="O73">
            <v>148201.25084399999</v>
          </cell>
          <cell r="P73">
            <v>228975.85403699998</v>
          </cell>
          <cell r="Q73">
            <v>277174.39178000001</v>
          </cell>
          <cell r="R73">
            <v>331060.721143</v>
          </cell>
          <cell r="S73">
            <v>375623.83381700004</v>
          </cell>
          <cell r="T73">
            <v>416128.52662100003</v>
          </cell>
          <cell r="U73">
            <v>461714.96631100005</v>
          </cell>
          <cell r="V73">
            <v>497089.17833700008</v>
          </cell>
          <cell r="W73">
            <v>527210.20811600005</v>
          </cell>
          <cell r="X73">
            <v>557870.02607200004</v>
          </cell>
          <cell r="Y73">
            <v>586574.88827600004</v>
          </cell>
          <cell r="Z73">
            <v>42191.182358999999</v>
          </cell>
          <cell r="AA73">
            <v>156625.55090500001</v>
          </cell>
          <cell r="AB73">
            <v>246012.23789600001</v>
          </cell>
          <cell r="AC73">
            <v>314286.74032300001</v>
          </cell>
          <cell r="AD73">
            <v>369066.512621</v>
          </cell>
          <cell r="AE73">
            <v>412405.374793</v>
          </cell>
          <cell r="AF73">
            <v>461980.80242600001</v>
          </cell>
          <cell r="AG73">
            <v>505570.20444300002</v>
          </cell>
          <cell r="AH73">
            <v>538328.03193300008</v>
          </cell>
          <cell r="AI73">
            <v>576599.07183000003</v>
          </cell>
          <cell r="AJ73">
            <v>611830.83517700003</v>
          </cell>
          <cell r="AK73">
            <v>642980.38087700005</v>
          </cell>
          <cell r="AL73">
            <v>47481.219147999996</v>
          </cell>
          <cell r="AM73">
            <v>173597.298029</v>
          </cell>
          <cell r="AN73">
            <v>256288.44153100002</v>
          </cell>
          <cell r="AO73">
            <v>357412.51273700001</v>
          </cell>
          <cell r="AP73">
            <v>425721.07293800003</v>
          </cell>
          <cell r="AQ73">
            <v>478194.96411000006</v>
          </cell>
          <cell r="AR73">
            <v>548575.46257200011</v>
          </cell>
          <cell r="AS73">
            <v>592974.35055300011</v>
          </cell>
          <cell r="AT73">
            <v>634310.63766000012</v>
          </cell>
          <cell r="AU73">
            <v>675552.04678400012</v>
          </cell>
          <cell r="AV73">
            <v>709079.35934500012</v>
          </cell>
          <cell r="AW73">
            <v>744864.62911500013</v>
          </cell>
          <cell r="AX73">
            <v>47444.396724999999</v>
          </cell>
          <cell r="AY73">
            <v>182922.530111</v>
          </cell>
          <cell r="AZ73">
            <v>309689.21015900001</v>
          </cell>
          <cell r="BA73">
            <v>397097.172166</v>
          </cell>
          <cell r="BB73">
            <v>473184.75329600001</v>
          </cell>
          <cell r="BC73">
            <v>525345.57975200005</v>
          </cell>
          <cell r="BD73">
            <v>591836.64861200005</v>
          </cell>
          <cell r="BE73">
            <v>637769.10576400009</v>
          </cell>
          <cell r="BF73">
            <v>680130.92716800014</v>
          </cell>
          <cell r="BG73">
            <v>720358.62761300011</v>
          </cell>
          <cell r="BH73">
            <v>752524.10192500008</v>
          </cell>
          <cell r="BI73">
            <v>789280.94765600003</v>
          </cell>
        </row>
        <row r="74">
          <cell r="A74" t="str">
            <v xml:space="preserve"> Definitivas</v>
          </cell>
          <cell r="B74">
            <v>12404.985617</v>
          </cell>
          <cell r="C74">
            <v>26787.554593000001</v>
          </cell>
          <cell r="D74">
            <v>47796.301267999996</v>
          </cell>
          <cell r="E74">
            <v>68634.930471999993</v>
          </cell>
          <cell r="F74">
            <v>89236.833927</v>
          </cell>
          <cell r="G74">
            <v>107560.601155</v>
          </cell>
          <cell r="H74">
            <v>125883.712495</v>
          </cell>
          <cell r="I74">
            <v>147687.878214</v>
          </cell>
          <cell r="J74">
            <v>166748.678208</v>
          </cell>
          <cell r="K74">
            <v>183475.46155000001</v>
          </cell>
          <cell r="L74">
            <v>202474.530462</v>
          </cell>
          <cell r="M74">
            <v>219567.80300799999</v>
          </cell>
          <cell r="N74">
            <v>14357.110521000001</v>
          </cell>
          <cell r="O74">
            <v>33569.935321999998</v>
          </cell>
          <cell r="P74">
            <v>61936.708058999997</v>
          </cell>
          <cell r="Q74">
            <v>82363.348448999997</v>
          </cell>
          <cell r="R74">
            <v>107612.40287200001</v>
          </cell>
          <cell r="S74">
            <v>127909.91641100001</v>
          </cell>
          <cell r="T74">
            <v>150246.799627</v>
          </cell>
          <cell r="U74">
            <v>178664.367516</v>
          </cell>
          <cell r="V74">
            <v>202396.84416000001</v>
          </cell>
          <cell r="W74">
            <v>221640.01436600002</v>
          </cell>
          <cell r="X74">
            <v>241262.05621900002</v>
          </cell>
          <cell r="Y74">
            <v>258696.06279800003</v>
          </cell>
          <cell r="Z74">
            <v>19051.134216999999</v>
          </cell>
          <cell r="AA74">
            <v>45687.359723000001</v>
          </cell>
          <cell r="AB74">
            <v>80007.527644999995</v>
          </cell>
          <cell r="AC74">
            <v>107637.95430799999</v>
          </cell>
          <cell r="AD74">
            <v>137779.68735099997</v>
          </cell>
          <cell r="AE74">
            <v>161639.71372799997</v>
          </cell>
          <cell r="AF74">
            <v>189250.27901699996</v>
          </cell>
          <cell r="AG74">
            <v>215460.89998699995</v>
          </cell>
          <cell r="AH74">
            <v>237813.87633299996</v>
          </cell>
          <cell r="AI74">
            <v>263185.94028899999</v>
          </cell>
          <cell r="AJ74">
            <v>285603.26532599999</v>
          </cell>
          <cell r="AK74">
            <v>306359.72504599998</v>
          </cell>
          <cell r="AL74">
            <v>22765.884290000002</v>
          </cell>
          <cell r="AM74">
            <v>48519.336003000004</v>
          </cell>
          <cell r="AN74">
            <v>75248.232221000013</v>
          </cell>
          <cell r="AO74">
            <v>111318.61122500002</v>
          </cell>
          <cell r="AP74">
            <v>140543.41042500001</v>
          </cell>
          <cell r="AQ74">
            <v>163935.29859800002</v>
          </cell>
          <cell r="AR74">
            <v>196368.22593800002</v>
          </cell>
          <cell r="AS74">
            <v>221298.072614</v>
          </cell>
          <cell r="AT74">
            <v>244661.674634</v>
          </cell>
          <cell r="AU74">
            <v>267850.79381900001</v>
          </cell>
          <cell r="AV74">
            <v>286602.76939500001</v>
          </cell>
          <cell r="AW74">
            <v>306218.36864</v>
          </cell>
          <cell r="AX74">
            <v>25312.974027</v>
          </cell>
          <cell r="AY74">
            <v>53648.487439999997</v>
          </cell>
          <cell r="AZ74">
            <v>86887.872980999993</v>
          </cell>
          <cell r="BA74">
            <v>118151.63330799999</v>
          </cell>
          <cell r="BB74">
            <v>148537.45175899999</v>
          </cell>
          <cell r="BC74">
            <v>169561.424378</v>
          </cell>
          <cell r="BD74">
            <v>203434.55360699998</v>
          </cell>
          <cell r="BE74">
            <v>233806.60337199998</v>
          </cell>
          <cell r="BF74">
            <v>263839.92622899998</v>
          </cell>
          <cell r="BG74">
            <v>288722.03345399996</v>
          </cell>
          <cell r="BH74">
            <v>313261.46544299996</v>
          </cell>
          <cell r="BI74">
            <v>339467.84890199994</v>
          </cell>
        </row>
        <row r="75">
          <cell r="A75" t="str">
            <v>Ahorro Voluntario</v>
          </cell>
          <cell r="B75">
            <v>11934.316612000001</v>
          </cell>
          <cell r="C75">
            <v>25427.596801</v>
          </cell>
          <cell r="D75">
            <v>38947.740618149997</v>
          </cell>
          <cell r="E75">
            <v>53791.391325649995</v>
          </cell>
          <cell r="F75">
            <v>71120.448409449993</v>
          </cell>
          <cell r="G75">
            <v>86920.014816599985</v>
          </cell>
          <cell r="H75">
            <v>105453.68437759999</v>
          </cell>
          <cell r="I75">
            <v>127362.34023996998</v>
          </cell>
          <cell r="J75">
            <v>146664.75747696997</v>
          </cell>
          <cell r="K75">
            <v>162804.93379549996</v>
          </cell>
          <cell r="L75">
            <v>179470.61880449997</v>
          </cell>
          <cell r="M75">
            <v>194491.86732123996</v>
          </cell>
          <cell r="N75">
            <v>19752.284830000001</v>
          </cell>
          <cell r="O75">
            <v>39869.234202</v>
          </cell>
          <cell r="P75">
            <v>62568.432464900005</v>
          </cell>
          <cell r="Q75">
            <v>79693.843928900009</v>
          </cell>
          <cell r="R75">
            <v>104745.6027269</v>
          </cell>
          <cell r="S75">
            <v>125669.0042329</v>
          </cell>
          <cell r="T75">
            <v>146410.29721990001</v>
          </cell>
          <cell r="U75">
            <v>174283.69254290001</v>
          </cell>
          <cell r="V75">
            <v>199805.50251790002</v>
          </cell>
          <cell r="W75">
            <v>222576.62106190002</v>
          </cell>
          <cell r="X75">
            <v>246829.46916990003</v>
          </cell>
          <cell r="Y75">
            <v>265494.39438890002</v>
          </cell>
          <cell r="Z75">
            <v>21584.07128</v>
          </cell>
          <cell r="AA75">
            <v>43575.040590999997</v>
          </cell>
          <cell r="AB75">
            <v>63156.833174999992</v>
          </cell>
          <cell r="AC75">
            <v>85285.870967999988</v>
          </cell>
          <cell r="AD75">
            <v>109323.88459599999</v>
          </cell>
          <cell r="AE75">
            <v>128709.34658899999</v>
          </cell>
          <cell r="AF75">
            <v>153691.77242699999</v>
          </cell>
          <cell r="AG75">
            <v>177771.002507</v>
          </cell>
          <cell r="AH75">
            <v>198363.33010799999</v>
          </cell>
          <cell r="AI75">
            <v>223492.751407</v>
          </cell>
          <cell r="AJ75">
            <v>249238.18807800001</v>
          </cell>
          <cell r="AK75">
            <v>268400.68154900003</v>
          </cell>
          <cell r="AL75">
            <v>25993.245864</v>
          </cell>
          <cell r="AM75">
            <v>49755.940877000001</v>
          </cell>
          <cell r="AN75">
            <v>66556.365025999999</v>
          </cell>
          <cell r="AO75">
            <v>96100.268815000003</v>
          </cell>
          <cell r="AP75">
            <v>120667.55910700001</v>
          </cell>
          <cell r="AQ75">
            <v>142649.951325</v>
          </cell>
          <cell r="AR75">
            <v>173078.041257</v>
          </cell>
          <cell r="AS75">
            <v>196298.299367</v>
          </cell>
          <cell r="AT75">
            <v>221484.51746199999</v>
          </cell>
          <cell r="AU75">
            <v>249756.161001</v>
          </cell>
          <cell r="AV75">
            <v>272176.149057</v>
          </cell>
          <cell r="AW75">
            <v>294071.39851000003</v>
          </cell>
          <cell r="AX75">
            <v>25878.720827000001</v>
          </cell>
          <cell r="AY75">
            <v>49901.103876000001</v>
          </cell>
          <cell r="AZ75">
            <v>72132.763361000005</v>
          </cell>
          <cell r="BA75">
            <v>92939.700678000008</v>
          </cell>
          <cell r="BB75">
            <v>120958.78423400001</v>
          </cell>
          <cell r="BC75">
            <v>140413.848814</v>
          </cell>
          <cell r="BD75">
            <v>169099.15630800001</v>
          </cell>
          <cell r="BE75">
            <v>191390.67795899999</v>
          </cell>
          <cell r="BF75">
            <v>220464.257923</v>
          </cell>
          <cell r="BG75">
            <v>248449.23039300001</v>
          </cell>
          <cell r="BH75">
            <v>270297.08240299998</v>
          </cell>
          <cell r="BI75">
            <v>292080.64126199996</v>
          </cell>
        </row>
        <row r="76">
          <cell r="A76" t="str">
            <v xml:space="preserve">Crédito </v>
          </cell>
          <cell r="B76">
            <v>33832.514692559998</v>
          </cell>
          <cell r="C76">
            <v>86174.006812729989</v>
          </cell>
          <cell r="D76">
            <v>143582.58717942997</v>
          </cell>
          <cell r="E76">
            <v>197262.99826549998</v>
          </cell>
          <cell r="F76">
            <v>258944.87785583996</v>
          </cell>
          <cell r="G76">
            <v>327409.55493234994</v>
          </cell>
          <cell r="H76">
            <v>390051.04425925994</v>
          </cell>
          <cell r="I76">
            <v>453672.96454312996</v>
          </cell>
          <cell r="J76">
            <v>526547.63032159</v>
          </cell>
          <cell r="K76">
            <v>595287.67690590897</v>
          </cell>
          <cell r="L76">
            <v>668767.52411293902</v>
          </cell>
          <cell r="M76">
            <v>728877.42813955899</v>
          </cell>
          <cell r="N76">
            <v>36777.310557540004</v>
          </cell>
          <cell r="O76">
            <v>101363.8853958</v>
          </cell>
          <cell r="P76">
            <v>169775.68024273001</v>
          </cell>
          <cell r="Q76">
            <v>219023.95223078001</v>
          </cell>
          <cell r="R76">
            <v>293930.03687493003</v>
          </cell>
          <cell r="S76">
            <v>371510.15994753002</v>
          </cell>
          <cell r="T76">
            <v>459234.65554444003</v>
          </cell>
          <cell r="U76">
            <v>566746.54440979008</v>
          </cell>
          <cell r="V76">
            <v>653802.01322198007</v>
          </cell>
          <cell r="W76">
            <v>718536.83947218012</v>
          </cell>
          <cell r="X76">
            <v>791888.9067473301</v>
          </cell>
          <cell r="Y76">
            <v>867566.69869833009</v>
          </cell>
          <cell r="Z76">
            <v>43315.613973710002</v>
          </cell>
          <cell r="AA76">
            <v>134915.64691507997</v>
          </cell>
          <cell r="AB76">
            <v>217990.70680794999</v>
          </cell>
          <cell r="AC76">
            <v>284800.63516188995</v>
          </cell>
          <cell r="AD76">
            <v>362555.28111615998</v>
          </cell>
          <cell r="AE76">
            <v>438549.67041928996</v>
          </cell>
          <cell r="AF76">
            <v>511438.52442613</v>
          </cell>
          <cell r="AG76">
            <v>591478.60237316997</v>
          </cell>
          <cell r="AH76">
            <v>650646.02681575995</v>
          </cell>
          <cell r="AI76">
            <v>742318.00782875996</v>
          </cell>
          <cell r="AJ76">
            <v>851296.13188775</v>
          </cell>
          <cell r="AK76">
            <v>937627.27237906004</v>
          </cell>
          <cell r="AL76">
            <v>69378.524957500005</v>
          </cell>
          <cell r="AM76">
            <v>163971.54625450002</v>
          </cell>
          <cell r="AN76">
            <v>234929.15339061001</v>
          </cell>
          <cell r="AO76">
            <v>344060.63487728999</v>
          </cell>
          <cell r="AP76">
            <v>457821.48639864998</v>
          </cell>
          <cell r="AQ76">
            <v>551385.26650966995</v>
          </cell>
          <cell r="AR76">
            <v>669502.96145504992</v>
          </cell>
          <cell r="AS76">
            <v>771547.54755562986</v>
          </cell>
          <cell r="AT76">
            <v>873790.50612014986</v>
          </cell>
          <cell r="AU76">
            <v>978800.65670184989</v>
          </cell>
          <cell r="AV76">
            <v>1074314.42888931</v>
          </cell>
          <cell r="AW76">
            <v>1164813.40919631</v>
          </cell>
          <cell r="AX76">
            <v>74309.556675080006</v>
          </cell>
          <cell r="AY76">
            <v>177557.6291999</v>
          </cell>
          <cell r="AZ76">
            <v>280571.75038977998</v>
          </cell>
          <cell r="BA76">
            <v>360044.00478115998</v>
          </cell>
          <cell r="BB76">
            <v>444893.09422216</v>
          </cell>
          <cell r="BC76">
            <v>510504.55237216002</v>
          </cell>
          <cell r="BD76">
            <v>590217.63647716003</v>
          </cell>
          <cell r="BE76">
            <v>660106.06372034003</v>
          </cell>
          <cell r="BF76">
            <v>744360.69246234</v>
          </cell>
          <cell r="BG76">
            <v>816427.76566901</v>
          </cell>
          <cell r="BH76">
            <v>874119.99877952004</v>
          </cell>
          <cell r="BI76">
            <v>933881.84381152003</v>
          </cell>
        </row>
        <row r="77">
          <cell r="A77" t="str">
            <v>Hipotecario</v>
          </cell>
          <cell r="B77">
            <v>33265.250945259999</v>
          </cell>
          <cell r="C77">
            <v>85187.518087820004</v>
          </cell>
          <cell r="D77">
            <v>142343.43002566</v>
          </cell>
          <cell r="E77">
            <v>195842.81063983002</v>
          </cell>
          <cell r="F77">
            <v>257241.99077783001</v>
          </cell>
          <cell r="G77">
            <v>325000.27956138999</v>
          </cell>
          <cell r="H77">
            <v>386724.45203321998</v>
          </cell>
          <cell r="I77">
            <v>449991.12036158994</v>
          </cell>
          <cell r="J77">
            <v>522511.54803157994</v>
          </cell>
          <cell r="K77">
            <v>591152.98285355896</v>
          </cell>
          <cell r="L77">
            <v>664268.86432402895</v>
          </cell>
          <cell r="M77">
            <v>723153.38353189896</v>
          </cell>
          <cell r="N77">
            <v>36257.127245000003</v>
          </cell>
          <cell r="O77">
            <v>100402.20609545</v>
          </cell>
          <cell r="P77">
            <v>168642.78214607001</v>
          </cell>
          <cell r="Q77">
            <v>217773.32914173001</v>
          </cell>
          <cell r="R77">
            <v>292373.98789552</v>
          </cell>
          <cell r="S77">
            <v>368972.05585517001</v>
          </cell>
          <cell r="T77">
            <v>455618.47747735004</v>
          </cell>
          <cell r="U77">
            <v>562672.94302850007</v>
          </cell>
          <cell r="V77">
            <v>649419.10607967013</v>
          </cell>
          <cell r="W77">
            <v>713841.51915962016</v>
          </cell>
          <cell r="X77">
            <v>786638.53910762013</v>
          </cell>
          <cell r="Y77">
            <v>860411.18506962014</v>
          </cell>
          <cell r="Z77">
            <v>42283.574043250002</v>
          </cell>
          <cell r="AA77">
            <v>133504.58306671999</v>
          </cell>
          <cell r="AB77">
            <v>216282.06808559</v>
          </cell>
          <cell r="AC77">
            <v>282781.06164326996</v>
          </cell>
          <cell r="AD77">
            <v>359904.68866665999</v>
          </cell>
          <cell r="AE77">
            <v>434539.18204579002</v>
          </cell>
          <cell r="AF77">
            <v>505982.92362662998</v>
          </cell>
          <cell r="AG77">
            <v>585408.18790443998</v>
          </cell>
          <cell r="AH77">
            <v>644068.87932759</v>
          </cell>
          <cell r="AI77">
            <v>735390.78660859005</v>
          </cell>
          <cell r="AJ77">
            <v>843695.17590958008</v>
          </cell>
          <cell r="AK77">
            <v>928211.95510189002</v>
          </cell>
          <cell r="AL77">
            <v>68133.998887499998</v>
          </cell>
          <cell r="AM77">
            <v>162146.25049450001</v>
          </cell>
          <cell r="AN77">
            <v>232790.10475861002</v>
          </cell>
          <cell r="AO77">
            <v>341610.07213829004</v>
          </cell>
          <cell r="AP77">
            <v>454779.90219965007</v>
          </cell>
          <cell r="AQ77">
            <v>546752.82073167013</v>
          </cell>
          <cell r="AR77">
            <v>662981.99022905016</v>
          </cell>
          <cell r="AS77">
            <v>764507.75845663017</v>
          </cell>
          <cell r="AT77">
            <v>866402.08420315012</v>
          </cell>
          <cell r="AU77">
            <v>971025.50859685009</v>
          </cell>
          <cell r="AV77">
            <v>1065807.00741131</v>
          </cell>
          <cell r="AW77">
            <v>1154105.75081031</v>
          </cell>
          <cell r="AX77">
            <v>73224.522197080005</v>
          </cell>
          <cell r="AY77">
            <v>176001.35459890001</v>
          </cell>
          <cell r="AZ77">
            <v>278801.73618978</v>
          </cell>
          <cell r="BA77">
            <v>357952.18516916002</v>
          </cell>
          <cell r="BB77">
            <v>442187.55384516</v>
          </cell>
          <cell r="BC77">
            <v>506336.96141716</v>
          </cell>
          <cell r="BD77">
            <v>584285.80090616003</v>
          </cell>
          <cell r="BE77">
            <v>653761.10810334003</v>
          </cell>
          <cell r="BF77">
            <v>737877.48892634001</v>
          </cell>
          <cell r="BG77">
            <v>809645.18928701</v>
          </cell>
          <cell r="BH77">
            <v>864382.79199452</v>
          </cell>
          <cell r="BI77">
            <v>921612.78490852006</v>
          </cell>
        </row>
        <row r="78">
          <cell r="A78" t="str">
            <v xml:space="preserve">  Educativo</v>
          </cell>
          <cell r="B78">
            <v>536.12178799999992</v>
          </cell>
          <cell r="C78">
            <v>805.42358599999989</v>
          </cell>
          <cell r="D78">
            <v>923.12384199999985</v>
          </cell>
          <cell r="E78">
            <v>977.21288199999981</v>
          </cell>
          <cell r="F78">
            <v>1086.2291479999999</v>
          </cell>
          <cell r="G78">
            <v>1708.3733539999998</v>
          </cell>
          <cell r="H78">
            <v>2437.9952579999999</v>
          </cell>
          <cell r="I78">
            <v>2684.4977610000001</v>
          </cell>
          <cell r="J78">
            <v>2788.0599219999999</v>
          </cell>
          <cell r="K78">
            <v>2850.380623</v>
          </cell>
          <cell r="L78">
            <v>2980.3090830000001</v>
          </cell>
          <cell r="M78">
            <v>4006.9048160000002</v>
          </cell>
          <cell r="N78">
            <v>467.31844000000001</v>
          </cell>
          <cell r="O78">
            <v>805.515129</v>
          </cell>
          <cell r="P78">
            <v>929.87887000000001</v>
          </cell>
          <cell r="Q78">
            <v>987.64696000000004</v>
          </cell>
          <cell r="R78">
            <v>1089.216821</v>
          </cell>
          <cell r="S78">
            <v>2006.1830199999999</v>
          </cell>
          <cell r="T78">
            <v>2947.1743509999997</v>
          </cell>
          <cell r="U78">
            <v>3243.3539299999998</v>
          </cell>
          <cell r="V78">
            <v>3333.8258429999996</v>
          </cell>
          <cell r="W78">
            <v>3374.3058829999995</v>
          </cell>
          <cell r="X78">
            <v>3738.0182939999995</v>
          </cell>
          <cell r="Y78">
            <v>5181.5663079999995</v>
          </cell>
          <cell r="Z78">
            <v>871.58490099999995</v>
          </cell>
          <cell r="AA78">
            <v>1102.486453</v>
          </cell>
          <cell r="AB78">
            <v>1227.6056160000001</v>
          </cell>
          <cell r="AC78">
            <v>1284.7489930000002</v>
          </cell>
          <cell r="AD78">
            <v>1537.2064100000002</v>
          </cell>
          <cell r="AE78">
            <v>2759.6719350000003</v>
          </cell>
          <cell r="AF78">
            <v>3966.4843170000004</v>
          </cell>
          <cell r="AG78">
            <v>4303.9757910000008</v>
          </cell>
          <cell r="AH78">
            <v>4479.2207200000012</v>
          </cell>
          <cell r="AI78">
            <v>4538.5822010000011</v>
          </cell>
          <cell r="AJ78">
            <v>4996.9558810000008</v>
          </cell>
          <cell r="AK78">
            <v>6512.3403220000009</v>
          </cell>
          <cell r="AL78">
            <v>1089.398956</v>
          </cell>
          <cell r="AM78">
            <v>1374.5140430000001</v>
          </cell>
          <cell r="AN78">
            <v>1522.3765030000002</v>
          </cell>
          <cell r="AO78">
            <v>1609.6391410000001</v>
          </cell>
          <cell r="AP78">
            <v>1928.0314640000001</v>
          </cell>
          <cell r="AQ78">
            <v>3176.1040590000002</v>
          </cell>
          <cell r="AR78">
            <v>4802.351874</v>
          </cell>
          <cell r="AS78">
            <v>5087.3733309999998</v>
          </cell>
          <cell r="AT78">
            <v>5197.8379340000001</v>
          </cell>
          <cell r="AU78">
            <v>5314.6337430000003</v>
          </cell>
          <cell r="AV78">
            <v>5595.018806</v>
          </cell>
          <cell r="AW78">
            <v>7336.4001580000004</v>
          </cell>
          <cell r="AX78">
            <v>951.33315700000003</v>
          </cell>
          <cell r="AY78">
            <v>1197.700186</v>
          </cell>
          <cell r="AZ78">
            <v>1280.3575920000001</v>
          </cell>
          <cell r="BA78">
            <v>1323.3838540000002</v>
          </cell>
          <cell r="BB78">
            <v>1591.9913280000001</v>
          </cell>
          <cell r="BC78">
            <v>2939.3151420000004</v>
          </cell>
          <cell r="BD78">
            <v>4454.2163990000008</v>
          </cell>
          <cell r="BE78">
            <v>4717.5423520000004</v>
          </cell>
          <cell r="BF78">
            <v>4829.6452660000004</v>
          </cell>
          <cell r="BG78">
            <v>4871.0876120000003</v>
          </cell>
          <cell r="BH78">
            <v>5094.8558700000003</v>
          </cell>
          <cell r="BI78">
            <v>7042.5376820000001</v>
          </cell>
        </row>
        <row r="79">
          <cell r="A79" t="str">
            <v xml:space="preserve">  Legalización de Créditos</v>
          </cell>
          <cell r="B79">
            <v>31.1419593</v>
          </cell>
          <cell r="C79">
            <v>181.06513891</v>
          </cell>
          <cell r="D79">
            <v>316.03331177000001</v>
          </cell>
          <cell r="E79">
            <v>442.97474367000001</v>
          </cell>
          <cell r="F79">
            <v>616.65793000999997</v>
          </cell>
          <cell r="G79">
            <v>700.90201695999997</v>
          </cell>
          <cell r="H79">
            <v>888.59696803999998</v>
          </cell>
          <cell r="I79">
            <v>997.34642053999994</v>
          </cell>
          <cell r="J79">
            <v>1248.02236801</v>
          </cell>
          <cell r="K79">
            <v>1284.31342935</v>
          </cell>
          <cell r="L79">
            <v>1518.35070591</v>
          </cell>
          <cell r="M79">
            <v>1717.1397916599999</v>
          </cell>
          <cell r="N79">
            <v>52.86487254</v>
          </cell>
          <cell r="O79">
            <v>156.16417135</v>
          </cell>
          <cell r="P79">
            <v>203.01922666000002</v>
          </cell>
          <cell r="Q79">
            <v>262.97612905</v>
          </cell>
          <cell r="R79">
            <v>466.83215841000003</v>
          </cell>
          <cell r="S79">
            <v>531.92107236000004</v>
          </cell>
          <cell r="T79">
            <v>669.00371609000001</v>
          </cell>
          <cell r="U79">
            <v>830.24745129000007</v>
          </cell>
          <cell r="V79">
            <v>1049.0812993100001</v>
          </cell>
          <cell r="W79">
            <v>1321.0144295600001</v>
          </cell>
          <cell r="X79">
            <v>1512.3493457100001</v>
          </cell>
          <cell r="Y79">
            <v>1973.94732071</v>
          </cell>
          <cell r="Z79">
            <v>160.45502945999999</v>
          </cell>
          <cell r="AA79">
            <v>308.57739535999997</v>
          </cell>
          <cell r="AB79">
            <v>481.03310635999998</v>
          </cell>
          <cell r="AC79">
            <v>734.82452562000003</v>
          </cell>
          <cell r="AD79">
            <v>1113.3860395000002</v>
          </cell>
          <cell r="AE79">
            <v>1250.8164385000002</v>
          </cell>
          <cell r="AF79">
            <v>1489.1164825000003</v>
          </cell>
          <cell r="AG79">
            <v>1766.4386777300003</v>
          </cell>
          <cell r="AH79">
            <v>2097.9267681700003</v>
          </cell>
          <cell r="AI79">
            <v>2388.6390191700002</v>
          </cell>
          <cell r="AJ79">
            <v>2604.0000971700001</v>
          </cell>
          <cell r="AK79">
            <v>2902.9769551700001</v>
          </cell>
          <cell r="AL79">
            <v>155.12711400000001</v>
          </cell>
          <cell r="AM79">
            <v>450.78171700000001</v>
          </cell>
          <cell r="AN79">
            <v>616.67212900000004</v>
          </cell>
          <cell r="AO79">
            <v>840.92359800000008</v>
          </cell>
          <cell r="AP79">
            <v>1113.5527350000002</v>
          </cell>
          <cell r="AQ79">
            <v>1456.3417190000002</v>
          </cell>
          <cell r="AR79">
            <v>1718.6193520000002</v>
          </cell>
          <cell r="AS79">
            <v>1952.4157680000001</v>
          </cell>
          <cell r="AT79">
            <v>2190.583983</v>
          </cell>
          <cell r="AU79">
            <v>2460.5143619999999</v>
          </cell>
          <cell r="AV79">
            <v>2912.4026719999997</v>
          </cell>
          <cell r="AW79">
            <v>3371.2582279999997</v>
          </cell>
          <cell r="AX79">
            <v>133.70132100000001</v>
          </cell>
          <cell r="AY79">
            <v>358.57441500000004</v>
          </cell>
          <cell r="AZ79">
            <v>489.65660800000001</v>
          </cell>
          <cell r="BA79">
            <v>768.43575800000008</v>
          </cell>
          <cell r="BB79">
            <v>1113.5490490000002</v>
          </cell>
          <cell r="BC79">
            <v>1228.2758130000002</v>
          </cell>
          <cell r="BD79">
            <v>1477.6191720000002</v>
          </cell>
          <cell r="BE79">
            <v>1627.4132650000001</v>
          </cell>
          <cell r="BF79">
            <v>1653.5582700000002</v>
          </cell>
          <cell r="BG79">
            <v>1911.4887700000002</v>
          </cell>
          <cell r="BH79">
            <v>2060.350915</v>
          </cell>
          <cell r="BI79">
            <v>2306.521221</v>
          </cell>
        </row>
        <row r="80">
          <cell r="A80" t="str">
            <v xml:space="preserve">  Credito Constructor</v>
          </cell>
          <cell r="B80">
            <v>0</v>
          </cell>
          <cell r="C80">
            <v>0</v>
          </cell>
          <cell r="D80">
            <v>0</v>
          </cell>
          <cell r="E80">
            <v>0</v>
          </cell>
          <cell r="F80">
            <v>0</v>
          </cell>
          <cell r="G80">
            <v>0</v>
          </cell>
          <cell r="H80">
            <v>0</v>
          </cell>
          <cell r="I80">
            <v>0</v>
          </cell>
          <cell r="J80">
            <v>0</v>
          </cell>
          <cell r="K80">
            <v>0</v>
          </cell>
          <cell r="L80">
            <v>0</v>
          </cell>
          <cell r="M80">
            <v>0</v>
          </cell>
          <cell r="N80">
            <v>0</v>
          </cell>
          <cell r="O80">
            <v>1</v>
          </cell>
          <cell r="P80">
            <v>3</v>
          </cell>
          <cell r="Q80">
            <v>6</v>
          </cell>
          <cell r="R80">
            <v>10</v>
          </cell>
          <cell r="S80">
            <v>15</v>
          </cell>
          <cell r="T80">
            <v>21</v>
          </cell>
          <cell r="U80">
            <v>28</v>
          </cell>
          <cell r="V80">
            <v>36</v>
          </cell>
          <cell r="W80">
            <v>45</v>
          </cell>
          <cell r="X80">
            <v>55</v>
          </cell>
          <cell r="Y80">
            <v>66</v>
          </cell>
          <cell r="Z80">
            <v>0</v>
          </cell>
          <cell r="AA80">
            <v>1</v>
          </cell>
          <cell r="AB80">
            <v>3</v>
          </cell>
          <cell r="AC80">
            <v>6</v>
          </cell>
          <cell r="AD80">
            <v>10</v>
          </cell>
          <cell r="AE80">
            <v>15</v>
          </cell>
          <cell r="AF80">
            <v>21</v>
          </cell>
          <cell r="AG80">
            <v>28</v>
          </cell>
          <cell r="AH80">
            <v>36</v>
          </cell>
          <cell r="AI80">
            <v>45</v>
          </cell>
          <cell r="AJ80">
            <v>55</v>
          </cell>
          <cell r="AK80">
            <v>66</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row>
        <row r="81">
          <cell r="A81" t="str">
            <v>Construcciones y Mejoras</v>
          </cell>
          <cell r="B81">
            <v>382.82107208000002</v>
          </cell>
          <cell r="C81">
            <v>1063.1104583699998</v>
          </cell>
          <cell r="D81">
            <v>1389.6306479799998</v>
          </cell>
          <cell r="E81">
            <v>1389.6306479799998</v>
          </cell>
          <cell r="F81">
            <v>1389.6306479799998</v>
          </cell>
          <cell r="G81">
            <v>1432.8249152999999</v>
          </cell>
          <cell r="H81">
            <v>1432.8249152999999</v>
          </cell>
          <cell r="I81">
            <v>1555.9541868399999</v>
          </cell>
          <cell r="J81">
            <v>2772.2114998699999</v>
          </cell>
          <cell r="K81">
            <v>2802.6641170499997</v>
          </cell>
          <cell r="L81">
            <v>2946.1831233099997</v>
          </cell>
          <cell r="M81">
            <v>2988.7928863999996</v>
          </cell>
          <cell r="N81">
            <v>13.54763608</v>
          </cell>
          <cell r="O81">
            <v>48.169317980000002</v>
          </cell>
          <cell r="P81">
            <v>60.51513903</v>
          </cell>
          <cell r="Q81">
            <v>62.617032629999997</v>
          </cell>
          <cell r="R81">
            <v>62.617032629999997</v>
          </cell>
          <cell r="S81">
            <v>257.77871766999999</v>
          </cell>
          <cell r="T81">
            <v>284.58672471</v>
          </cell>
          <cell r="U81">
            <v>436.58684409</v>
          </cell>
          <cell r="V81">
            <v>489.86898723000002</v>
          </cell>
          <cell r="W81">
            <v>490.18253020000003</v>
          </cell>
          <cell r="X81">
            <v>490.18253020000003</v>
          </cell>
          <cell r="Y81">
            <v>692.87177849</v>
          </cell>
          <cell r="Z81">
            <v>0</v>
          </cell>
          <cell r="AA81">
            <v>20.873860880000002</v>
          </cell>
          <cell r="AB81">
            <v>44.051721650000005</v>
          </cell>
          <cell r="AC81">
            <v>44.051721650000005</v>
          </cell>
          <cell r="AD81">
            <v>32038.15965854</v>
          </cell>
          <cell r="AE81">
            <v>47038.159658539997</v>
          </cell>
          <cell r="AF81">
            <v>62388.822510579994</v>
          </cell>
          <cell r="AG81">
            <v>62730.737908229996</v>
          </cell>
          <cell r="AH81">
            <v>62979.477603229992</v>
          </cell>
          <cell r="AI81">
            <v>79605.477603229985</v>
          </cell>
          <cell r="AJ81">
            <v>79657.597006769982</v>
          </cell>
          <cell r="AK81">
            <v>81677.880796769983</v>
          </cell>
          <cell r="AL81">
            <v>45</v>
          </cell>
          <cell r="AM81">
            <v>111.469882</v>
          </cell>
          <cell r="AN81">
            <v>204.60797700000001</v>
          </cell>
          <cell r="AO81">
            <v>271.287891</v>
          </cell>
          <cell r="AP81">
            <v>499.30408</v>
          </cell>
          <cell r="AQ81">
            <v>516.58807999999999</v>
          </cell>
          <cell r="AR81">
            <v>518.60457899999994</v>
          </cell>
          <cell r="AS81">
            <v>633.63954265999996</v>
          </cell>
          <cell r="AT81">
            <v>690.45570722999992</v>
          </cell>
          <cell r="AU81">
            <v>739.95847390999995</v>
          </cell>
          <cell r="AV81">
            <v>1031.47564891</v>
          </cell>
          <cell r="AW81">
            <v>1038.76932491</v>
          </cell>
          <cell r="AX81">
            <v>0</v>
          </cell>
          <cell r="AY81">
            <v>0</v>
          </cell>
          <cell r="AZ81">
            <v>311.64002499999998</v>
          </cell>
          <cell r="BA81">
            <v>449.30781100000002</v>
          </cell>
          <cell r="BB81">
            <v>646.25106600000004</v>
          </cell>
          <cell r="BC81">
            <v>646.25106600000004</v>
          </cell>
          <cell r="BD81">
            <v>834.33771400000001</v>
          </cell>
          <cell r="BE81">
            <v>1081.723577</v>
          </cell>
          <cell r="BF81">
            <v>1081.723577</v>
          </cell>
          <cell r="BG81">
            <v>1105.949789</v>
          </cell>
          <cell r="BH81">
            <v>1105.949789</v>
          </cell>
          <cell r="BI81">
            <v>1105.949789</v>
          </cell>
        </row>
        <row r="82">
          <cell r="A82" t="str">
            <v xml:space="preserve">  Construcción edificio sede</v>
          </cell>
          <cell r="B82">
            <v>0</v>
          </cell>
          <cell r="C82">
            <v>678.63290628999994</v>
          </cell>
          <cell r="D82">
            <v>678.63290628999994</v>
          </cell>
          <cell r="E82">
            <v>678.63290628999994</v>
          </cell>
          <cell r="F82">
            <v>678.63290628999994</v>
          </cell>
          <cell r="G82">
            <v>678.63290628999994</v>
          </cell>
          <cell r="H82">
            <v>678.63290628999994</v>
          </cell>
          <cell r="I82">
            <v>707.60845268536798</v>
          </cell>
          <cell r="J82">
            <v>1800.0283168898886</v>
          </cell>
          <cell r="K82">
            <v>1800.0283168898886</v>
          </cell>
          <cell r="L82">
            <v>1800.0283168898886</v>
          </cell>
          <cell r="M82">
            <v>1800.0283168898886</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31600</v>
          </cell>
          <cell r="AE82">
            <v>46600</v>
          </cell>
          <cell r="AF82">
            <v>61600</v>
          </cell>
          <cell r="AG82">
            <v>61600</v>
          </cell>
          <cell r="AH82">
            <v>61600</v>
          </cell>
          <cell r="AI82">
            <v>78000</v>
          </cell>
          <cell r="AJ82">
            <v>78000</v>
          </cell>
          <cell r="AK82">
            <v>79910.410344000004</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row>
        <row r="83">
          <cell r="A83" t="str">
            <v xml:space="preserve">  Adecuaciones y mejoras</v>
          </cell>
          <cell r="B83">
            <v>382.82107208000002</v>
          </cell>
          <cell r="C83">
            <v>384.47755208000001</v>
          </cell>
          <cell r="D83">
            <v>710.99774169</v>
          </cell>
          <cell r="E83">
            <v>710.99774169</v>
          </cell>
          <cell r="F83">
            <v>710.99774169</v>
          </cell>
          <cell r="G83">
            <v>754.19200900999999</v>
          </cell>
          <cell r="H83">
            <v>754.19200900999999</v>
          </cell>
          <cell r="I83">
            <v>848.34573415463205</v>
          </cell>
          <cell r="J83">
            <v>972.18318298011116</v>
          </cell>
          <cell r="K83">
            <v>1002.6358001601111</v>
          </cell>
          <cell r="L83">
            <v>1146.1548064201111</v>
          </cell>
          <cell r="M83">
            <v>1188.764569510111</v>
          </cell>
          <cell r="N83">
            <v>13.54763608</v>
          </cell>
          <cell r="O83">
            <v>48.169317980000002</v>
          </cell>
          <cell r="P83">
            <v>60.51513903</v>
          </cell>
          <cell r="Q83">
            <v>62.617032629999997</v>
          </cell>
          <cell r="R83">
            <v>62.617032629999997</v>
          </cell>
          <cell r="S83">
            <v>257.77871766999999</v>
          </cell>
          <cell r="T83">
            <v>284.58672471</v>
          </cell>
          <cell r="U83">
            <v>436.58684409</v>
          </cell>
          <cell r="V83">
            <v>489.86898723000002</v>
          </cell>
          <cell r="W83">
            <v>490.18253020000003</v>
          </cell>
          <cell r="X83">
            <v>490.18253020000003</v>
          </cell>
          <cell r="Y83">
            <v>692.87177849</v>
          </cell>
          <cell r="Z83">
            <v>0</v>
          </cell>
          <cell r="AA83">
            <v>20.873860880000002</v>
          </cell>
          <cell r="AB83">
            <v>44.051721650000005</v>
          </cell>
          <cell r="AC83">
            <v>44.051721650000005</v>
          </cell>
          <cell r="AD83">
            <v>438.15965853999899</v>
          </cell>
          <cell r="AE83">
            <v>438.15965853999899</v>
          </cell>
          <cell r="AF83">
            <v>788.82251057999906</v>
          </cell>
          <cell r="AG83">
            <v>1130.737908229999</v>
          </cell>
          <cell r="AH83">
            <v>1379.477603229999</v>
          </cell>
          <cell r="AI83">
            <v>1605.477603229999</v>
          </cell>
          <cell r="AJ83">
            <v>1657.5970067699989</v>
          </cell>
          <cell r="AK83">
            <v>1767.4704527699989</v>
          </cell>
          <cell r="AL83">
            <v>45</v>
          </cell>
          <cell r="AM83">
            <v>111.469882</v>
          </cell>
          <cell r="AN83">
            <v>204.60797700000001</v>
          </cell>
          <cell r="AO83">
            <v>271.287891</v>
          </cell>
          <cell r="AP83">
            <v>499.30408</v>
          </cell>
          <cell r="AQ83">
            <v>516.58807999999999</v>
          </cell>
          <cell r="AR83">
            <v>518.60457899999994</v>
          </cell>
          <cell r="AS83">
            <v>633.63954265999996</v>
          </cell>
          <cell r="AT83">
            <v>690.45570722999992</v>
          </cell>
          <cell r="AU83">
            <v>739.95847390999995</v>
          </cell>
          <cell r="AV83">
            <v>1031.47564891</v>
          </cell>
          <cell r="AW83">
            <v>1038.76932491</v>
          </cell>
          <cell r="AX83">
            <v>0</v>
          </cell>
          <cell r="AY83">
            <v>0</v>
          </cell>
          <cell r="AZ83">
            <v>311.64002499999998</v>
          </cell>
          <cell r="BA83">
            <v>449.30781100000002</v>
          </cell>
          <cell r="BB83">
            <v>646.25106600000004</v>
          </cell>
          <cell r="BC83">
            <v>646.25106600000004</v>
          </cell>
          <cell r="BD83">
            <v>834.33771400000001</v>
          </cell>
          <cell r="BE83">
            <v>1081.723577</v>
          </cell>
          <cell r="BF83">
            <v>1081.723577</v>
          </cell>
          <cell r="BG83">
            <v>1105.949789</v>
          </cell>
          <cell r="BH83">
            <v>1105.949789</v>
          </cell>
          <cell r="BI83">
            <v>1105.949789</v>
          </cell>
        </row>
        <row r="84">
          <cell r="A84" t="str">
            <v>Proyectos de Tecnología</v>
          </cell>
          <cell r="B84">
            <v>6173.1280979899993</v>
          </cell>
          <cell r="C84">
            <v>10455.11140356</v>
          </cell>
          <cell r="D84">
            <v>13494.657522359999</v>
          </cell>
          <cell r="E84">
            <v>24022.927096200001</v>
          </cell>
          <cell r="F84">
            <v>30309.161404990002</v>
          </cell>
          <cell r="G84">
            <v>33522.690998930004</v>
          </cell>
          <cell r="H84">
            <v>38323.867313160001</v>
          </cell>
          <cell r="I84">
            <v>42260.641482769999</v>
          </cell>
          <cell r="J84">
            <v>45550.33768379</v>
          </cell>
          <cell r="K84">
            <v>45968.584171789997</v>
          </cell>
          <cell r="L84">
            <v>56108.11233607</v>
          </cell>
          <cell r="M84">
            <v>59189.466886169997</v>
          </cell>
          <cell r="N84">
            <v>5764.0330598399996</v>
          </cell>
          <cell r="O84">
            <v>9173.2507472800007</v>
          </cell>
          <cell r="P84">
            <v>10851.2276444</v>
          </cell>
          <cell r="Q84">
            <v>12961.32655381</v>
          </cell>
          <cell r="R84">
            <v>22150.331156460001</v>
          </cell>
          <cell r="S84">
            <v>25220.01389441</v>
          </cell>
          <cell r="T84">
            <v>29300.70561465</v>
          </cell>
          <cell r="U84">
            <v>31977.241785200004</v>
          </cell>
          <cell r="V84">
            <v>43374.462948100001</v>
          </cell>
          <cell r="W84">
            <v>45707.882158259999</v>
          </cell>
          <cell r="X84">
            <v>49137.388600830003</v>
          </cell>
          <cell r="Y84">
            <v>59016.048135750003</v>
          </cell>
          <cell r="Z84">
            <v>2758.3980538699998</v>
          </cell>
          <cell r="AA84">
            <v>4969.2530199799976</v>
          </cell>
          <cell r="AB84">
            <v>8047.315292299998</v>
          </cell>
          <cell r="AC84">
            <v>9433.2280074499977</v>
          </cell>
          <cell r="AD84">
            <v>12328.587832449997</v>
          </cell>
          <cell r="AE84">
            <v>16510.396590860004</v>
          </cell>
          <cell r="AF84">
            <v>20192.150807180005</v>
          </cell>
          <cell r="AG84">
            <v>23153.054927540008</v>
          </cell>
          <cell r="AH84">
            <v>26003.351971600008</v>
          </cell>
          <cell r="AI84">
            <v>32925.668607730018</v>
          </cell>
          <cell r="AJ84">
            <v>38751.830853840016</v>
          </cell>
          <cell r="AK84">
            <v>46714.020733240017</v>
          </cell>
          <cell r="AL84">
            <v>2707.7517119999989</v>
          </cell>
          <cell r="AM84">
            <v>7811.1182080999988</v>
          </cell>
          <cell r="AN84">
            <v>12577.307472099998</v>
          </cell>
          <cell r="AO84">
            <v>18715.734116219999</v>
          </cell>
          <cell r="AP84">
            <v>18715.734116219999</v>
          </cell>
          <cell r="AQ84">
            <v>25800.544668460003</v>
          </cell>
          <cell r="AR84">
            <v>28680.15558146</v>
          </cell>
          <cell r="AS84">
            <v>31506.906701600008</v>
          </cell>
          <cell r="AT84">
            <v>35518.666808600006</v>
          </cell>
          <cell r="AU84">
            <v>39982.029366600007</v>
          </cell>
          <cell r="AV84">
            <v>42416.615632600005</v>
          </cell>
          <cell r="AW84">
            <v>50448.617771600002</v>
          </cell>
          <cell r="AX84">
            <v>4051.3775429999996</v>
          </cell>
          <cell r="AY84">
            <v>13509.000542999995</v>
          </cell>
          <cell r="AZ84">
            <v>24117.426413999998</v>
          </cell>
          <cell r="BA84">
            <v>38431.011994</v>
          </cell>
          <cell r="BB84">
            <v>47112.668954000001</v>
          </cell>
          <cell r="BC84">
            <v>52930.916041999997</v>
          </cell>
          <cell r="BD84">
            <v>58851.124668999997</v>
          </cell>
          <cell r="BE84">
            <v>66780.312462999995</v>
          </cell>
          <cell r="BF84">
            <v>71217.988503</v>
          </cell>
          <cell r="BG84">
            <v>74266.455872999999</v>
          </cell>
          <cell r="BH84">
            <v>81620.430934999997</v>
          </cell>
          <cell r="BI84">
            <v>83764.202963999996</v>
          </cell>
        </row>
        <row r="85">
          <cell r="A85" t="str">
            <v xml:space="preserve">  Inversiones tecnológicas</v>
          </cell>
          <cell r="B85">
            <v>57.529291800000003</v>
          </cell>
          <cell r="C85">
            <v>57.529291800000003</v>
          </cell>
          <cell r="D85">
            <v>213.39002916566861</v>
          </cell>
          <cell r="E85">
            <v>4676.2495035426346</v>
          </cell>
          <cell r="F85">
            <v>5151.8498289783884</v>
          </cell>
          <cell r="G85">
            <v>5210.1894204971386</v>
          </cell>
          <cell r="H85">
            <v>5274.498630463273</v>
          </cell>
          <cell r="I85">
            <v>5613.3981904259981</v>
          </cell>
          <cell r="J85">
            <v>5613.3981904259981</v>
          </cell>
          <cell r="K85">
            <v>5721.9061944902278</v>
          </cell>
          <cell r="L85">
            <v>12100.498482654762</v>
          </cell>
          <cell r="M85">
            <v>13211.094473994905</v>
          </cell>
          <cell r="N85">
            <v>2095.5748893443315</v>
          </cell>
          <cell r="O85">
            <v>3145.7726613793366</v>
          </cell>
          <cell r="P85">
            <v>3568.9621149772815</v>
          </cell>
          <cell r="Q85">
            <v>4018.100665722789</v>
          </cell>
          <cell r="R85">
            <v>5771.0362093268195</v>
          </cell>
          <cell r="S85">
            <v>5847.8866583422705</v>
          </cell>
          <cell r="T85">
            <v>6389.1258757637306</v>
          </cell>
          <cell r="U85">
            <v>6404.9371463198831</v>
          </cell>
          <cell r="V85">
            <v>14312.978098709733</v>
          </cell>
          <cell r="W85">
            <v>14546.338278613568</v>
          </cell>
          <cell r="X85">
            <v>14888.302796111482</v>
          </cell>
          <cell r="Y85">
            <v>16120.612859606281</v>
          </cell>
          <cell r="Z85">
            <v>0</v>
          </cell>
          <cell r="AA85">
            <v>101.03707620721801</v>
          </cell>
          <cell r="AB85">
            <v>919.65075337816313</v>
          </cell>
          <cell r="AC85">
            <v>1902.8135464279981</v>
          </cell>
          <cell r="AD85">
            <v>2181.1121314279981</v>
          </cell>
          <cell r="AE85">
            <v>2794.604254959434</v>
          </cell>
          <cell r="AF85">
            <v>3363.2678326434129</v>
          </cell>
          <cell r="AG85">
            <v>3450.6211922475609</v>
          </cell>
          <cell r="AH85">
            <v>3463.0383997289205</v>
          </cell>
          <cell r="AI85">
            <v>6582.2285933992443</v>
          </cell>
          <cell r="AJ85">
            <v>6726.0321710741346</v>
          </cell>
          <cell r="AK85">
            <v>6882.6096313471244</v>
          </cell>
          <cell r="AL85">
            <v>59.172069105578998</v>
          </cell>
          <cell r="AM85">
            <v>62.127870298019197</v>
          </cell>
          <cell r="AN85">
            <v>775.66790323970918</v>
          </cell>
          <cell r="AO85">
            <v>1615.0924209604591</v>
          </cell>
          <cell r="AP85">
            <v>1615.0924209604591</v>
          </cell>
          <cell r="AQ85">
            <v>4227.3139269078092</v>
          </cell>
          <cell r="AR85">
            <v>4739.5417105733814</v>
          </cell>
          <cell r="AS85">
            <v>6101.4214265517057</v>
          </cell>
          <cell r="AT85">
            <v>6503.7134535517062</v>
          </cell>
          <cell r="AU85">
            <v>7821.9625081069098</v>
          </cell>
          <cell r="AV85">
            <v>8180.5516176232277</v>
          </cell>
          <cell r="AW85">
            <v>10716.479358339782</v>
          </cell>
          <cell r="AX85">
            <v>1230.3540327862399</v>
          </cell>
          <cell r="AY85">
            <v>2207.2979217292168</v>
          </cell>
          <cell r="AZ85">
            <v>6425.0202034571666</v>
          </cell>
          <cell r="BA85">
            <v>11904.326031450386</v>
          </cell>
          <cell r="BB85">
            <v>13186.765465883393</v>
          </cell>
          <cell r="BC85">
            <v>14420.664035541922</v>
          </cell>
          <cell r="BD85">
            <v>15462.576693060626</v>
          </cell>
          <cell r="BE85">
            <v>16011.16023412819</v>
          </cell>
          <cell r="BF85">
            <v>16296.366224932572</v>
          </cell>
          <cell r="BG85">
            <v>16756.047478060278</v>
          </cell>
          <cell r="BH85">
            <v>17727.935850159905</v>
          </cell>
          <cell r="BI85">
            <v>18097.936072239554</v>
          </cell>
        </row>
        <row r="86">
          <cell r="A86" t="str">
            <v xml:space="preserve">  Soporte y operación</v>
          </cell>
          <cell r="B86">
            <v>6115.5988061899998</v>
          </cell>
          <cell r="C86">
            <v>10397.582111759999</v>
          </cell>
          <cell r="D86">
            <v>13281.267493194329</v>
          </cell>
          <cell r="E86">
            <v>19346.677592657361</v>
          </cell>
          <cell r="F86">
            <v>25157.311576011605</v>
          </cell>
          <cell r="G86">
            <v>28312.501578432857</v>
          </cell>
          <cell r="H86">
            <v>33049.368682696724</v>
          </cell>
          <cell r="I86">
            <v>36647.243292343992</v>
          </cell>
          <cell r="J86">
            <v>39936.939493363992</v>
          </cell>
          <cell r="K86">
            <v>40246.677977299762</v>
          </cell>
          <cell r="L86">
            <v>44007.613853415227</v>
          </cell>
          <cell r="M86">
            <v>45978.372412175086</v>
          </cell>
          <cell r="N86">
            <v>3668.4581704956686</v>
          </cell>
          <cell r="O86">
            <v>6027.4780859006642</v>
          </cell>
          <cell r="P86">
            <v>7282.2655294227188</v>
          </cell>
          <cell r="Q86">
            <v>8943.2258880872105</v>
          </cell>
          <cell r="R86">
            <v>16379.294947133181</v>
          </cell>
          <cell r="S86">
            <v>19372.127236067732</v>
          </cell>
          <cell r="T86">
            <v>22911.57973888627</v>
          </cell>
          <cell r="U86">
            <v>25572.304638880119</v>
          </cell>
          <cell r="V86">
            <v>29061.484849390268</v>
          </cell>
          <cell r="W86">
            <v>31161.543879646433</v>
          </cell>
          <cell r="X86">
            <v>34249.085804718525</v>
          </cell>
          <cell r="Y86">
            <v>42895.435276143726</v>
          </cell>
          <cell r="Z86">
            <v>2758.3980538699998</v>
          </cell>
          <cell r="AA86">
            <v>4868.2159437727796</v>
          </cell>
          <cell r="AB86">
            <v>7127.6645389218347</v>
          </cell>
          <cell r="AC86">
            <v>7530.4144610220001</v>
          </cell>
          <cell r="AD86">
            <v>10147.475701022</v>
          </cell>
          <cell r="AE86">
            <v>13715.792335900569</v>
          </cell>
          <cell r="AF86">
            <v>16828.882974536591</v>
          </cell>
          <cell r="AG86">
            <v>19702.433735292445</v>
          </cell>
          <cell r="AH86">
            <v>22540.313571871084</v>
          </cell>
          <cell r="AI86">
            <v>26343.440014330772</v>
          </cell>
          <cell r="AJ86">
            <v>32025.798682765875</v>
          </cell>
          <cell r="AK86">
            <v>39831.411101892882</v>
          </cell>
          <cell r="AL86">
            <v>2648.57964289442</v>
          </cell>
          <cell r="AM86">
            <v>7748.9903378019808</v>
          </cell>
          <cell r="AN86">
            <v>11801.63956886029</v>
          </cell>
          <cell r="AO86">
            <v>17100.641695259539</v>
          </cell>
          <cell r="AP86">
            <v>17100.641695259539</v>
          </cell>
          <cell r="AQ86">
            <v>21573.23074155219</v>
          </cell>
          <cell r="AR86">
            <v>23940.613870886616</v>
          </cell>
          <cell r="AS86">
            <v>25405.485275048301</v>
          </cell>
          <cell r="AT86">
            <v>29014.953355048299</v>
          </cell>
          <cell r="AU86">
            <v>32160.066858493097</v>
          </cell>
          <cell r="AV86">
            <v>34236.064014976779</v>
          </cell>
          <cell r="AW86">
            <v>39732.138413260218</v>
          </cell>
          <cell r="AX86">
            <v>2821.0235102137599</v>
          </cell>
          <cell r="AY86">
            <v>11301.702621270779</v>
          </cell>
          <cell r="AZ86">
            <v>17692.406210542831</v>
          </cell>
          <cell r="BA86">
            <v>26526.685962549611</v>
          </cell>
          <cell r="BB86">
            <v>33925.903488116601</v>
          </cell>
          <cell r="BC86">
            <v>38510.252006458075</v>
          </cell>
          <cell r="BD86">
            <v>43388.547975939371</v>
          </cell>
          <cell r="BE86">
            <v>50769.152228871804</v>
          </cell>
          <cell r="BF86">
            <v>54921.622278067422</v>
          </cell>
          <cell r="BG86">
            <v>57510.408394939717</v>
          </cell>
          <cell r="BH86">
            <v>63892.495084840091</v>
          </cell>
          <cell r="BI86">
            <v>65666.266891760446</v>
          </cell>
        </row>
        <row r="87">
          <cell r="A87" t="str">
            <v>Seguros a deudores</v>
          </cell>
          <cell r="B87">
            <v>3.5671909999999998</v>
          </cell>
          <cell r="C87">
            <v>2516.4156348000001</v>
          </cell>
          <cell r="D87">
            <v>5009.9231128000001</v>
          </cell>
          <cell r="E87">
            <v>7433.2836628000005</v>
          </cell>
          <cell r="F87">
            <v>10020.6631738</v>
          </cell>
          <cell r="G87">
            <v>12500.000005800001</v>
          </cell>
          <cell r="H87">
            <v>15142.0717848</v>
          </cell>
          <cell r="I87">
            <v>17779.120890800001</v>
          </cell>
          <cell r="J87">
            <v>17779.120890800001</v>
          </cell>
          <cell r="K87">
            <v>20510.784514800001</v>
          </cell>
          <cell r="L87">
            <v>23230.275746800002</v>
          </cell>
          <cell r="M87">
            <v>25951.965242800001</v>
          </cell>
          <cell r="N87">
            <v>2838.2896089999999</v>
          </cell>
          <cell r="O87">
            <v>5659.1168880000005</v>
          </cell>
          <cell r="P87">
            <v>8585.9912949999998</v>
          </cell>
          <cell r="Q87">
            <v>14357.201959999999</v>
          </cell>
          <cell r="R87">
            <v>17453.586490999998</v>
          </cell>
          <cell r="S87">
            <v>20541.303949999998</v>
          </cell>
          <cell r="T87">
            <v>23834.274443999999</v>
          </cell>
          <cell r="U87">
            <v>27131.847851999999</v>
          </cell>
          <cell r="V87">
            <v>30564.865082</v>
          </cell>
          <cell r="W87">
            <v>34081.916853000002</v>
          </cell>
          <cell r="X87">
            <v>37783.151607</v>
          </cell>
          <cell r="Y87">
            <v>41620.389955999999</v>
          </cell>
          <cell r="Z87">
            <v>0</v>
          </cell>
          <cell r="AA87">
            <v>6942.2036630000002</v>
          </cell>
          <cell r="AB87">
            <v>10761.451403999999</v>
          </cell>
          <cell r="AC87">
            <v>14564.660919999998</v>
          </cell>
          <cell r="AD87">
            <v>18579.936272999999</v>
          </cell>
          <cell r="AE87">
            <v>22363.697990000001</v>
          </cell>
          <cell r="AF87">
            <v>26297.459933000002</v>
          </cell>
          <cell r="AG87">
            <v>30219.317602000003</v>
          </cell>
          <cell r="AH87">
            <v>34299.082694000004</v>
          </cell>
          <cell r="AI87">
            <v>34306.082694000004</v>
          </cell>
          <cell r="AJ87">
            <v>38362.499341000002</v>
          </cell>
          <cell r="AK87">
            <v>46411.499025000005</v>
          </cell>
          <cell r="AL87">
            <v>6.9800120000000003</v>
          </cell>
          <cell r="AM87">
            <v>4071.0599149999998</v>
          </cell>
          <cell r="AN87">
            <v>12443.816923</v>
          </cell>
          <cell r="AO87">
            <v>16535.110067000001</v>
          </cell>
          <cell r="AP87">
            <v>16535.110067000001</v>
          </cell>
          <cell r="AQ87">
            <v>20890.190733000003</v>
          </cell>
          <cell r="AR87">
            <v>25438.506442000005</v>
          </cell>
          <cell r="AS87">
            <v>29969.754144000006</v>
          </cell>
          <cell r="AT87">
            <v>34638.299866000008</v>
          </cell>
          <cell r="AU87">
            <v>39393.13291800001</v>
          </cell>
          <cell r="AV87">
            <v>44181.653954000009</v>
          </cell>
          <cell r="AW87">
            <v>49111.341710000008</v>
          </cell>
          <cell r="AX87">
            <v>3148.5848110000002</v>
          </cell>
          <cell r="AY87">
            <v>9936.2570090000008</v>
          </cell>
          <cell r="AZ87">
            <v>19843.490309000001</v>
          </cell>
          <cell r="BA87">
            <v>19843.490309000001</v>
          </cell>
          <cell r="BB87">
            <v>29495.176066</v>
          </cell>
          <cell r="BC87">
            <v>29495.176066</v>
          </cell>
          <cell r="BD87">
            <v>37307.927043000003</v>
          </cell>
          <cell r="BE87">
            <v>41950.834787</v>
          </cell>
          <cell r="BF87">
            <v>41950.834787</v>
          </cell>
          <cell r="BG87">
            <v>46620.666363490003</v>
          </cell>
          <cell r="BH87">
            <v>51312.719850490001</v>
          </cell>
          <cell r="BI87">
            <v>60861.928329490001</v>
          </cell>
        </row>
        <row r="88">
          <cell r="A88" t="str">
            <v>Otros Gastos</v>
          </cell>
          <cell r="B88">
            <v>833.81649031999996</v>
          </cell>
          <cell r="C88">
            <v>1717.392689945</v>
          </cell>
          <cell r="D88">
            <v>3152.3451156450001</v>
          </cell>
          <cell r="E88">
            <v>3973.867973595</v>
          </cell>
          <cell r="F88">
            <v>5105.6562156250002</v>
          </cell>
          <cell r="G88">
            <v>5964.2697861650004</v>
          </cell>
          <cell r="H88">
            <v>6920.9113098650005</v>
          </cell>
          <cell r="I88">
            <v>7687.1702773850002</v>
          </cell>
          <cell r="J88">
            <v>8888.0924330849994</v>
          </cell>
          <cell r="K88">
            <v>10569.965170824998</v>
          </cell>
          <cell r="L88">
            <v>12051.953666884998</v>
          </cell>
          <cell r="M88">
            <v>14363.208225194998</v>
          </cell>
          <cell r="N88">
            <v>1197.5354911499999</v>
          </cell>
          <cell r="O88">
            <v>2342.6591073099999</v>
          </cell>
          <cell r="P88">
            <v>3659.3905108399999</v>
          </cell>
          <cell r="Q88">
            <v>4992.960607</v>
          </cell>
          <cell r="R88">
            <v>6394.8538057200003</v>
          </cell>
          <cell r="S88">
            <v>8344.068080770001</v>
          </cell>
          <cell r="T88">
            <v>10395.216515290002</v>
          </cell>
          <cell r="U88">
            <v>12448.169742900001</v>
          </cell>
          <cell r="V88">
            <v>14045.042777750001</v>
          </cell>
          <cell r="W88">
            <v>15593.295778340002</v>
          </cell>
          <cell r="X88">
            <v>17397.58928475</v>
          </cell>
          <cell r="Y88">
            <v>19682.108030650001</v>
          </cell>
          <cell r="Z88">
            <v>1399.06370997</v>
          </cell>
          <cell r="AA88">
            <v>3523.2809041</v>
          </cell>
          <cell r="AB88">
            <v>4931.3797923900001</v>
          </cell>
          <cell r="AC88">
            <v>5930.4985569999999</v>
          </cell>
          <cell r="AD88">
            <v>7621.8433924599994</v>
          </cell>
          <cell r="AE88">
            <v>9215.8649885399991</v>
          </cell>
          <cell r="AF88">
            <v>10094.007795719999</v>
          </cell>
          <cell r="AG88">
            <v>11841.590001949999</v>
          </cell>
          <cell r="AH88">
            <v>13311.718626539998</v>
          </cell>
          <cell r="AI88">
            <v>14550.868033009998</v>
          </cell>
          <cell r="AJ88">
            <v>16403.668804589997</v>
          </cell>
          <cell r="AK88">
            <v>18425.961719729996</v>
          </cell>
          <cell r="AL88">
            <v>1332.78836376</v>
          </cell>
          <cell r="AM88">
            <v>3472.5900262900004</v>
          </cell>
          <cell r="AN88">
            <v>4677.0704995300002</v>
          </cell>
          <cell r="AO88">
            <v>6891.2887695099998</v>
          </cell>
          <cell r="AP88">
            <v>6891.2887695099998</v>
          </cell>
          <cell r="AQ88">
            <v>8396.6050540800006</v>
          </cell>
          <cell r="AR88">
            <v>9879.8831180800007</v>
          </cell>
          <cell r="AS88">
            <v>11167.522686640001</v>
          </cell>
          <cell r="AT88">
            <v>12968.962016220001</v>
          </cell>
          <cell r="AU88">
            <v>14653.68822084</v>
          </cell>
          <cell r="AV88">
            <v>16599.624591529999</v>
          </cell>
          <cell r="AW88">
            <v>18573.782268249997</v>
          </cell>
          <cell r="AX88">
            <v>1628.78066964</v>
          </cell>
          <cell r="AY88">
            <v>3041.9615529000002</v>
          </cell>
          <cell r="AZ88">
            <v>4221.1774246599998</v>
          </cell>
          <cell r="BA88">
            <v>5554.4287303199999</v>
          </cell>
          <cell r="BB88">
            <v>5554.4287303199999</v>
          </cell>
          <cell r="BC88">
            <v>7570.7165788000002</v>
          </cell>
          <cell r="BD88">
            <v>9341.62908479</v>
          </cell>
          <cell r="BE88">
            <v>11090.659573950001</v>
          </cell>
          <cell r="BF88">
            <v>13206.811290470001</v>
          </cell>
          <cell r="BG88">
            <v>14816.049211770001</v>
          </cell>
          <cell r="BH88">
            <v>16628.185225590001</v>
          </cell>
          <cell r="BI88">
            <v>18031.994204310002</v>
          </cell>
        </row>
        <row r="89">
          <cell r="A89" t="str">
            <v xml:space="preserve">  Reintegro de Créditos Hipotecario </v>
          </cell>
          <cell r="B89">
            <v>713.51993649999997</v>
          </cell>
          <cell r="C89">
            <v>1151.79841945</v>
          </cell>
          <cell r="D89">
            <v>2465.3123523200002</v>
          </cell>
          <cell r="E89">
            <v>2889.9007536300001</v>
          </cell>
          <cell r="F89">
            <v>3731.7709246300001</v>
          </cell>
          <cell r="G89">
            <v>4477.1303126299999</v>
          </cell>
          <cell r="H89">
            <v>5345.0742780999999</v>
          </cell>
          <cell r="I89">
            <v>6026.7251408499997</v>
          </cell>
          <cell r="J89">
            <v>7172.8609339899995</v>
          </cell>
          <cell r="K89">
            <v>8565.4245315899989</v>
          </cell>
          <cell r="L89">
            <v>9727.1156982099983</v>
          </cell>
          <cell r="M89">
            <v>11689.354465169998</v>
          </cell>
          <cell r="N89">
            <v>436.32506974</v>
          </cell>
          <cell r="O89">
            <v>1118.0268547400001</v>
          </cell>
          <cell r="P89">
            <v>2119.64920613</v>
          </cell>
          <cell r="Q89">
            <v>2904.6305810399999</v>
          </cell>
          <cell r="R89">
            <v>4203.9016203399997</v>
          </cell>
          <cell r="S89">
            <v>5677.42415927</v>
          </cell>
          <cell r="T89">
            <v>7533.8344395599997</v>
          </cell>
          <cell r="U89">
            <v>9391.08732857</v>
          </cell>
          <cell r="V89">
            <v>10917.30686769</v>
          </cell>
          <cell r="W89">
            <v>12406.705869470001</v>
          </cell>
          <cell r="X89">
            <v>13902.708949700002</v>
          </cell>
          <cell r="Y89">
            <v>15650.954996850001</v>
          </cell>
          <cell r="Z89">
            <v>1333.4725812500001</v>
          </cell>
          <cell r="AA89">
            <v>2870.7912342</v>
          </cell>
          <cell r="AB89">
            <v>4038.1078025400002</v>
          </cell>
          <cell r="AC89">
            <v>4879.33546071</v>
          </cell>
          <cell r="AD89">
            <v>6368.95322132</v>
          </cell>
          <cell r="AE89">
            <v>7838.8637094300002</v>
          </cell>
          <cell r="AF89">
            <v>8550.8994639100001</v>
          </cell>
          <cell r="AG89">
            <v>10118.224518999999</v>
          </cell>
          <cell r="AH89">
            <v>11357.541750569999</v>
          </cell>
          <cell r="AI89">
            <v>12352.882714099998</v>
          </cell>
          <cell r="AJ89">
            <v>13938.979612699999</v>
          </cell>
          <cell r="AK89">
            <v>15720.360232329998</v>
          </cell>
          <cell r="AL89">
            <v>1142.5848838500001</v>
          </cell>
          <cell r="AM89">
            <v>2905.7969163799999</v>
          </cell>
          <cell r="AN89">
            <v>4082.5176568999996</v>
          </cell>
          <cell r="AO89">
            <v>6074.1603238299995</v>
          </cell>
          <cell r="AP89">
            <v>6074.1603238299995</v>
          </cell>
          <cell r="AQ89">
            <v>7292.4084921499998</v>
          </cell>
          <cell r="AR89">
            <v>8608.8478512799993</v>
          </cell>
          <cell r="AS89">
            <v>9801.6810531899991</v>
          </cell>
          <cell r="AT89">
            <v>11383.382042009998</v>
          </cell>
          <cell r="AU89">
            <v>12689.036150049998</v>
          </cell>
          <cell r="AV89">
            <v>14367.162357659998</v>
          </cell>
          <cell r="AW89">
            <v>15814.888701219998</v>
          </cell>
          <cell r="AX89">
            <v>1399.8032148100001</v>
          </cell>
          <cell r="AY89">
            <v>2654.98407761</v>
          </cell>
          <cell r="AZ89">
            <v>3624.24226292</v>
          </cell>
          <cell r="BA89">
            <v>4823.2620028599995</v>
          </cell>
          <cell r="BB89">
            <v>4823.2620028599995</v>
          </cell>
          <cell r="BC89">
            <v>6700.8240469799994</v>
          </cell>
          <cell r="BD89">
            <v>8089.3193680599998</v>
          </cell>
          <cell r="BE89">
            <v>9591.8338147899995</v>
          </cell>
          <cell r="BF89">
            <v>11410.034858629999</v>
          </cell>
          <cell r="BG89">
            <v>12690.379962269999</v>
          </cell>
          <cell r="BH89">
            <v>13962.884917629999</v>
          </cell>
          <cell r="BI89">
            <v>14663.54761763</v>
          </cell>
        </row>
        <row r="90">
          <cell r="A90" t="str">
            <v xml:space="preserve">  Reintegro de Crédito Educativo</v>
          </cell>
          <cell r="B90">
            <v>0</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row>
        <row r="91">
          <cell r="A91" t="str">
            <v xml:space="preserve">  Otros gastos - código 60 </v>
          </cell>
          <cell r="B91">
            <v>120.29655382</v>
          </cell>
          <cell r="C91">
            <v>565.59427049500005</v>
          </cell>
          <cell r="D91">
            <v>687.03276332500002</v>
          </cell>
          <cell r="E91">
            <v>1083.9672199649999</v>
          </cell>
          <cell r="F91">
            <v>1373.8852909949999</v>
          </cell>
          <cell r="G91">
            <v>1487.139473535</v>
          </cell>
          <cell r="H91">
            <v>1575.8370317649999</v>
          </cell>
          <cell r="I91">
            <v>1660.4451365349998</v>
          </cell>
          <cell r="J91">
            <v>1715.2314990949999</v>
          </cell>
          <cell r="K91">
            <v>2004.5406392349998</v>
          </cell>
          <cell r="L91">
            <v>2324.837968675</v>
          </cell>
          <cell r="M91">
            <v>2673.8537600250002</v>
          </cell>
          <cell r="N91">
            <v>761.21042140999998</v>
          </cell>
          <cell r="O91">
            <v>1224.63225257</v>
          </cell>
          <cell r="P91">
            <v>1539.7413047099999</v>
          </cell>
          <cell r="Q91">
            <v>2088.3300259600001</v>
          </cell>
          <cell r="R91">
            <v>2190.9521853800002</v>
          </cell>
          <cell r="S91">
            <v>2666.6439215</v>
          </cell>
          <cell r="T91">
            <v>2861.38207573</v>
          </cell>
          <cell r="U91">
            <v>3057.0824143300001</v>
          </cell>
          <cell r="V91">
            <v>3127.7359100600002</v>
          </cell>
          <cell r="W91">
            <v>3186.5899088700003</v>
          </cell>
          <cell r="X91">
            <v>3494.8803350500002</v>
          </cell>
          <cell r="Y91">
            <v>4031.1530338000002</v>
          </cell>
          <cell r="Z91">
            <v>65.59112872</v>
          </cell>
          <cell r="AA91">
            <v>652.48966990000008</v>
          </cell>
          <cell r="AB91">
            <v>893.27198985000007</v>
          </cell>
          <cell r="AC91">
            <v>1051.1630962900001</v>
          </cell>
          <cell r="AD91">
            <v>1252.8901711400001</v>
          </cell>
          <cell r="AE91">
            <v>1377.00127911</v>
          </cell>
          <cell r="AF91">
            <v>1543.10833181</v>
          </cell>
          <cell r="AG91">
            <v>1723.3654829499999</v>
          </cell>
          <cell r="AH91">
            <v>1954.1768759699999</v>
          </cell>
          <cell r="AI91">
            <v>2197.9853189099999</v>
          </cell>
          <cell r="AJ91">
            <v>2464.6891918900001</v>
          </cell>
          <cell r="AK91">
            <v>2705.6014874000002</v>
          </cell>
          <cell r="AL91">
            <v>190.20347991</v>
          </cell>
          <cell r="AM91">
            <v>566.79310991</v>
          </cell>
          <cell r="AN91">
            <v>594.55284262999999</v>
          </cell>
          <cell r="AO91">
            <v>817.12844568000003</v>
          </cell>
          <cell r="AP91">
            <v>817.12844568000003</v>
          </cell>
          <cell r="AQ91">
            <v>1104.1965619299999</v>
          </cell>
          <cell r="AR91">
            <v>1271.0352667999998</v>
          </cell>
          <cell r="AS91">
            <v>1365.8416334499998</v>
          </cell>
          <cell r="AT91">
            <v>1585.5799742099998</v>
          </cell>
          <cell r="AU91">
            <v>1964.6520707899999</v>
          </cell>
          <cell r="AV91">
            <v>2232.4622338700001</v>
          </cell>
          <cell r="AW91">
            <v>2758.8935670300002</v>
          </cell>
          <cell r="AX91">
            <v>228.97745483</v>
          </cell>
          <cell r="AY91">
            <v>386.97747529000003</v>
          </cell>
          <cell r="AZ91">
            <v>596.93516174000001</v>
          </cell>
          <cell r="BA91">
            <v>731.16672745999995</v>
          </cell>
          <cell r="BB91">
            <v>731.16672745999995</v>
          </cell>
          <cell r="BC91">
            <v>869.89253181999993</v>
          </cell>
          <cell r="BD91">
            <v>1252.30971673</v>
          </cell>
          <cell r="BE91">
            <v>1498.82575916</v>
          </cell>
          <cell r="BF91">
            <v>1796.77643184</v>
          </cell>
          <cell r="BG91">
            <v>2125.6692494999998</v>
          </cell>
          <cell r="BH91">
            <v>2665.3003079599998</v>
          </cell>
          <cell r="BI91">
            <v>3368.4465866800001</v>
          </cell>
        </row>
        <row r="92">
          <cell r="A92" t="str">
            <v>D. INGRESOS - EGRESOS VIGENCIA (B-C)</v>
          </cell>
          <cell r="B92">
            <v>1603460.5992911998</v>
          </cell>
          <cell r="C92">
            <v>1926858.619502085</v>
          </cell>
          <cell r="D92">
            <v>1893119.259292335</v>
          </cell>
          <cell r="E92">
            <v>1850351.5502112051</v>
          </cell>
          <cell r="F92">
            <v>1798387.2906221452</v>
          </cell>
          <cell r="G92">
            <v>1749126.4085493151</v>
          </cell>
          <cell r="H92">
            <v>1715064.0275270154</v>
          </cell>
          <cell r="I92">
            <v>1664159.4555338253</v>
          </cell>
          <cell r="J92">
            <v>1658656.9989581453</v>
          </cell>
          <cell r="K92">
            <v>1635501.7053812463</v>
          </cell>
          <cell r="L92">
            <v>1597921.7695496962</v>
          </cell>
          <cell r="M92">
            <v>1604055.1260180864</v>
          </cell>
          <cell r="N92">
            <v>1685210.0614506598</v>
          </cell>
          <cell r="O92">
            <v>2028744.6639057598</v>
          </cell>
          <cell r="P92">
            <v>1941189.3358768881</v>
          </cell>
          <cell r="Q92">
            <v>1912211.570362068</v>
          </cell>
          <cell r="R92">
            <v>1907484.9024571981</v>
          </cell>
          <cell r="S92">
            <v>1865068.2186492183</v>
          </cell>
          <cell r="T92">
            <v>1809590.4460256586</v>
          </cell>
          <cell r="U92">
            <v>1718004.7916560285</v>
          </cell>
          <cell r="V92">
            <v>1660567.6623418487</v>
          </cell>
          <cell r="W92">
            <v>1636084.7462922086</v>
          </cell>
          <cell r="X92">
            <v>1598358.2024895989</v>
          </cell>
          <cell r="Y92">
            <v>1594573.7090146388</v>
          </cell>
          <cell r="Z92">
            <v>1403833.2951028901</v>
          </cell>
          <cell r="AA92">
            <v>1800942.72457149</v>
          </cell>
          <cell r="AB92">
            <v>1725624.4792261801</v>
          </cell>
          <cell r="AC92">
            <v>1703586.5572857002</v>
          </cell>
          <cell r="AD92">
            <v>1627967.7398327398</v>
          </cell>
          <cell r="AE92">
            <v>1571297.8118000301</v>
          </cell>
          <cell r="AF92">
            <v>1525282.5029486699</v>
          </cell>
          <cell r="AG92">
            <v>1474890.6554578203</v>
          </cell>
          <cell r="AH92">
            <v>1487825.0431538899</v>
          </cell>
          <cell r="AI92">
            <v>1428877.5149224098</v>
          </cell>
          <cell r="AJ92">
            <v>1373609.7986458796</v>
          </cell>
          <cell r="AK92">
            <v>1375025.1884368898</v>
          </cell>
          <cell r="AL92">
            <v>1303718.9286441696</v>
          </cell>
          <cell r="AM92">
            <v>1792718.9826753996</v>
          </cell>
          <cell r="AN92">
            <v>1737853.2517186995</v>
          </cell>
          <cell r="AO92">
            <v>1597104.5967881894</v>
          </cell>
          <cell r="AP92">
            <v>1524064.3064756193</v>
          </cell>
          <cell r="AQ92">
            <v>1455299.6278523195</v>
          </cell>
          <cell r="AR92">
            <v>1391473.3948723692</v>
          </cell>
          <cell r="AS92">
            <v>1341201.0735809293</v>
          </cell>
          <cell r="AT92">
            <v>1285850.3715579594</v>
          </cell>
          <cell r="AU92">
            <v>1238177.7942299896</v>
          </cell>
          <cell r="AV92">
            <v>1202860.1936075697</v>
          </cell>
          <cell r="AW92">
            <v>1217587.5422896298</v>
          </cell>
          <cell r="AX92">
            <v>1101232.85543437</v>
          </cell>
          <cell r="AY92">
            <v>1647440.9998203097</v>
          </cell>
          <cell r="AZ92">
            <v>1527476.4918551899</v>
          </cell>
          <cell r="BA92">
            <v>1459435.0889438298</v>
          </cell>
          <cell r="BB92">
            <v>1541021.5253037999</v>
          </cell>
          <cell r="BC92">
            <v>1519546.5972632398</v>
          </cell>
          <cell r="BD92">
            <v>1482913.2242730001</v>
          </cell>
          <cell r="BE92">
            <v>1457606.5014763998</v>
          </cell>
          <cell r="BF92">
            <v>1443784.9323052098</v>
          </cell>
          <cell r="BG92">
            <v>1422997.5499174297</v>
          </cell>
          <cell r="BH92">
            <v>1419960.7875993897</v>
          </cell>
          <cell r="BI92">
            <v>1479712.6095645498</v>
          </cell>
        </row>
      </sheetData>
      <sheetData sheetId="14"/>
      <sheetData sheetId="15">
        <row r="3">
          <cell r="M3" t="str">
            <v xml:space="preserve">  </v>
          </cell>
        </row>
      </sheetData>
      <sheetData sheetId="16"/>
      <sheetData sheetId="17"/>
      <sheetData sheetId="18"/>
      <sheetData sheetId="19"/>
      <sheetData sheetId="20"/>
      <sheetData sheetId="21">
        <row r="1">
          <cell r="A1">
            <v>1</v>
          </cell>
          <cell r="B1">
            <v>2</v>
          </cell>
          <cell r="C1">
            <v>40179</v>
          </cell>
          <cell r="D1">
            <v>40210</v>
          </cell>
          <cell r="E1">
            <v>40238</v>
          </cell>
          <cell r="F1">
            <v>40269</v>
          </cell>
          <cell r="G1">
            <v>40299</v>
          </cell>
          <cell r="H1">
            <v>40330</v>
          </cell>
          <cell r="I1">
            <v>40360</v>
          </cell>
          <cell r="J1">
            <v>40391</v>
          </cell>
          <cell r="K1">
            <v>40422</v>
          </cell>
          <cell r="L1">
            <v>40452</v>
          </cell>
          <cell r="M1">
            <v>40483</v>
          </cell>
          <cell r="N1">
            <v>40513</v>
          </cell>
          <cell r="O1">
            <v>40544</v>
          </cell>
          <cell r="P1">
            <v>40575</v>
          </cell>
          <cell r="Q1">
            <v>40603</v>
          </cell>
          <cell r="R1">
            <v>40634</v>
          </cell>
          <cell r="S1">
            <v>40664</v>
          </cell>
          <cell r="T1">
            <v>40695</v>
          </cell>
          <cell r="U1">
            <v>40725</v>
          </cell>
          <cell r="V1">
            <v>40756</v>
          </cell>
          <cell r="W1">
            <v>40787</v>
          </cell>
          <cell r="X1">
            <v>40817</v>
          </cell>
          <cell r="Y1">
            <v>40848</v>
          </cell>
          <cell r="Z1">
            <v>40878</v>
          </cell>
          <cell r="AA1">
            <v>40909</v>
          </cell>
          <cell r="AB1">
            <v>40940</v>
          </cell>
          <cell r="AC1">
            <v>40969</v>
          </cell>
          <cell r="AD1">
            <v>41000</v>
          </cell>
          <cell r="AE1">
            <v>41030</v>
          </cell>
          <cell r="AF1">
            <v>41061</v>
          </cell>
          <cell r="AG1">
            <v>41091</v>
          </cell>
          <cell r="AH1">
            <v>41122</v>
          </cell>
          <cell r="AI1">
            <v>41153</v>
          </cell>
          <cell r="AJ1">
            <v>41183</v>
          </cell>
          <cell r="AK1">
            <v>41214</v>
          </cell>
          <cell r="AL1">
            <v>41244</v>
          </cell>
          <cell r="AM1">
            <v>41275</v>
          </cell>
          <cell r="AN1">
            <v>41306</v>
          </cell>
          <cell r="AO1">
            <v>41334</v>
          </cell>
          <cell r="AP1">
            <v>41365</v>
          </cell>
          <cell r="AQ1">
            <v>41395</v>
          </cell>
          <cell r="AR1">
            <v>41426</v>
          </cell>
          <cell r="AS1">
            <v>41456</v>
          </cell>
          <cell r="AT1">
            <v>41487</v>
          </cell>
          <cell r="AU1">
            <v>41518</v>
          </cell>
          <cell r="AV1">
            <v>41548</v>
          </cell>
          <cell r="AW1">
            <v>41579</v>
          </cell>
          <cell r="AX1">
            <v>41609</v>
          </cell>
          <cell r="AY1">
            <v>41640</v>
          </cell>
          <cell r="AZ1">
            <v>41671</v>
          </cell>
          <cell r="BA1">
            <v>41699</v>
          </cell>
          <cell r="BB1">
            <v>41730</v>
          </cell>
          <cell r="BC1">
            <v>41760</v>
          </cell>
          <cell r="BD1">
            <v>41791</v>
          </cell>
          <cell r="BE1">
            <v>41821</v>
          </cell>
          <cell r="BF1">
            <v>41852</v>
          </cell>
          <cell r="BG1">
            <v>41883</v>
          </cell>
          <cell r="BH1">
            <v>41913</v>
          </cell>
          <cell r="BI1">
            <v>41944</v>
          </cell>
          <cell r="BJ1">
            <v>41974</v>
          </cell>
          <cell r="BK1">
            <v>42005</v>
          </cell>
          <cell r="BL1">
            <v>42036</v>
          </cell>
          <cell r="BM1">
            <v>42064</v>
          </cell>
          <cell r="BN1">
            <v>42095</v>
          </cell>
          <cell r="BO1">
            <v>42125</v>
          </cell>
          <cell r="BP1">
            <v>42156</v>
          </cell>
          <cell r="BQ1">
            <v>42186</v>
          </cell>
          <cell r="BR1">
            <v>42217</v>
          </cell>
          <cell r="BS1">
            <v>42248</v>
          </cell>
          <cell r="BT1">
            <v>42278</v>
          </cell>
          <cell r="BU1">
            <v>42309</v>
          </cell>
          <cell r="BV1">
            <v>42339</v>
          </cell>
          <cell r="BW1">
            <v>42370</v>
          </cell>
          <cell r="BX1">
            <v>42401</v>
          </cell>
          <cell r="BY1">
            <v>42430</v>
          </cell>
          <cell r="BZ1">
            <v>42461</v>
          </cell>
          <cell r="CA1">
            <v>42491</v>
          </cell>
          <cell r="CB1">
            <v>42522</v>
          </cell>
          <cell r="CC1">
            <v>42552</v>
          </cell>
          <cell r="CD1">
            <v>42583</v>
          </cell>
          <cell r="CE1">
            <v>42614</v>
          </cell>
          <cell r="CF1">
            <v>42644</v>
          </cell>
          <cell r="CG1">
            <v>42675</v>
          </cell>
          <cell r="CH1">
            <v>42705</v>
          </cell>
          <cell r="CI1">
            <v>42736</v>
          </cell>
          <cell r="CJ1">
            <v>42767</v>
          </cell>
          <cell r="CK1">
            <v>42795</v>
          </cell>
        </row>
        <row r="2">
          <cell r="A2" t="str">
            <v>INGRESOS</v>
          </cell>
        </row>
        <row r="3">
          <cell r="C3">
            <v>40179</v>
          </cell>
          <cell r="D3">
            <v>40210</v>
          </cell>
          <cell r="E3">
            <v>40238</v>
          </cell>
          <cell r="F3">
            <v>40269</v>
          </cell>
          <cell r="G3">
            <v>40299</v>
          </cell>
          <cell r="H3">
            <v>40330</v>
          </cell>
          <cell r="I3">
            <v>40360</v>
          </cell>
          <cell r="J3">
            <v>40391</v>
          </cell>
          <cell r="K3">
            <v>40422</v>
          </cell>
          <cell r="L3">
            <v>40452</v>
          </cell>
          <cell r="M3">
            <v>40483</v>
          </cell>
          <cell r="N3">
            <v>40513</v>
          </cell>
          <cell r="O3">
            <v>40544</v>
          </cell>
          <cell r="P3">
            <v>40575</v>
          </cell>
          <cell r="Q3">
            <v>40603</v>
          </cell>
          <cell r="R3">
            <v>40634</v>
          </cell>
          <cell r="S3">
            <v>40664</v>
          </cell>
          <cell r="T3">
            <v>40695</v>
          </cell>
          <cell r="U3">
            <v>40725</v>
          </cell>
          <cell r="V3">
            <v>40756</v>
          </cell>
          <cell r="W3">
            <v>40787</v>
          </cell>
          <cell r="X3">
            <v>40817</v>
          </cell>
          <cell r="Y3">
            <v>40848</v>
          </cell>
          <cell r="Z3">
            <v>40878</v>
          </cell>
          <cell r="AA3">
            <v>40909</v>
          </cell>
          <cell r="AB3">
            <v>40940</v>
          </cell>
          <cell r="AC3">
            <v>40969</v>
          </cell>
          <cell r="AD3">
            <v>41000</v>
          </cell>
          <cell r="AE3">
            <v>41030</v>
          </cell>
          <cell r="AF3">
            <v>41061</v>
          </cell>
          <cell r="AG3">
            <v>41091</v>
          </cell>
          <cell r="AH3">
            <v>41122</v>
          </cell>
          <cell r="AI3">
            <v>41153</v>
          </cell>
          <cell r="AJ3">
            <v>41183</v>
          </cell>
          <cell r="AK3">
            <v>41214</v>
          </cell>
          <cell r="AL3">
            <v>41244</v>
          </cell>
          <cell r="AM3">
            <v>41275</v>
          </cell>
          <cell r="AN3">
            <v>41306</v>
          </cell>
          <cell r="AO3">
            <v>41334</v>
          </cell>
          <cell r="AP3">
            <v>41365</v>
          </cell>
          <cell r="AQ3">
            <v>41395</v>
          </cell>
          <cell r="AR3">
            <v>41426</v>
          </cell>
          <cell r="AS3">
            <v>41456</v>
          </cell>
          <cell r="AT3">
            <v>41487</v>
          </cell>
          <cell r="AU3">
            <v>41518</v>
          </cell>
          <cell r="AV3">
            <v>41548</v>
          </cell>
          <cell r="AW3">
            <v>41579</v>
          </cell>
          <cell r="AX3">
            <v>41609</v>
          </cell>
          <cell r="AY3">
            <v>41640</v>
          </cell>
          <cell r="AZ3">
            <v>41671</v>
          </cell>
          <cell r="BA3">
            <v>41699</v>
          </cell>
          <cell r="BB3">
            <v>41730</v>
          </cell>
          <cell r="BC3">
            <v>41760</v>
          </cell>
          <cell r="BD3">
            <v>41791</v>
          </cell>
          <cell r="BE3">
            <v>41821</v>
          </cell>
          <cell r="BF3">
            <v>41852</v>
          </cell>
          <cell r="BG3">
            <v>41883</v>
          </cell>
          <cell r="BH3">
            <v>41913</v>
          </cell>
          <cell r="BI3">
            <v>41944</v>
          </cell>
          <cell r="BJ3">
            <v>41974</v>
          </cell>
          <cell r="BK3">
            <v>42005</v>
          </cell>
          <cell r="BL3">
            <v>42036</v>
          </cell>
          <cell r="BM3">
            <v>42064</v>
          </cell>
          <cell r="BN3">
            <v>42095</v>
          </cell>
          <cell r="BO3">
            <v>42125</v>
          </cell>
          <cell r="BP3">
            <v>42156</v>
          </cell>
          <cell r="BQ3">
            <v>42186</v>
          </cell>
          <cell r="BR3">
            <v>42217</v>
          </cell>
          <cell r="BS3">
            <v>42248</v>
          </cell>
          <cell r="BT3">
            <v>42278</v>
          </cell>
          <cell r="BU3">
            <v>42309</v>
          </cell>
          <cell r="BV3">
            <v>42339</v>
          </cell>
          <cell r="BW3">
            <v>42370</v>
          </cell>
          <cell r="BX3">
            <v>42401</v>
          </cell>
          <cell r="BY3">
            <v>42430</v>
          </cell>
          <cell r="BZ3">
            <v>42461</v>
          </cell>
          <cell r="CA3">
            <v>42491</v>
          </cell>
          <cell r="CB3">
            <v>42522</v>
          </cell>
          <cell r="CC3">
            <v>42552</v>
          </cell>
          <cell r="CD3">
            <v>42583</v>
          </cell>
          <cell r="CE3">
            <v>42614</v>
          </cell>
          <cell r="CF3">
            <v>42644</v>
          </cell>
          <cell r="CG3">
            <v>42675</v>
          </cell>
          <cell r="CH3">
            <v>42705</v>
          </cell>
          <cell r="CI3">
            <v>42736</v>
          </cell>
          <cell r="CJ3">
            <v>42767</v>
          </cell>
          <cell r="CK3">
            <v>42795</v>
          </cell>
        </row>
        <row r="4">
          <cell r="B4" t="str">
            <v>INGRESOS + DISPONIBILIDAD INICIAL</v>
          </cell>
          <cell r="AY4">
            <v>213745311005.83002</v>
          </cell>
          <cell r="AZ4">
            <v>1411024039860.0503</v>
          </cell>
          <cell r="BA4">
            <v>104763535077.83005</v>
          </cell>
          <cell r="BB4">
            <v>114991189353.76001</v>
          </cell>
          <cell r="BC4">
            <v>420052727770.56012</v>
          </cell>
          <cell r="BD4">
            <v>143441028051.7999</v>
          </cell>
          <cell r="BE4">
            <v>172290513295.54001</v>
          </cell>
          <cell r="BF4">
            <v>147811784750.23981</v>
          </cell>
          <cell r="BG4">
            <v>168185971632.17001</v>
          </cell>
          <cell r="BH4">
            <v>151450016064.51001</v>
          </cell>
          <cell r="BI4">
            <v>162150889162.79996</v>
          </cell>
          <cell r="BJ4">
            <v>229999155599.5</v>
          </cell>
        </row>
        <row r="5">
          <cell r="A5" t="str">
            <v>1.</v>
          </cell>
          <cell r="B5" t="str">
            <v>INGRESOS VIGENCIA</v>
          </cell>
          <cell r="C5">
            <v>126845043258.29999</v>
          </cell>
          <cell r="D5">
            <v>514458592259.51001</v>
          </cell>
          <cell r="E5">
            <v>137244855873.8</v>
          </cell>
          <cell r="F5">
            <v>118997792922.20001</v>
          </cell>
          <cell r="G5">
            <v>117184151698.70001</v>
          </cell>
          <cell r="H5">
            <v>110082370664.39</v>
          </cell>
          <cell r="I5">
            <v>115493304607.14001</v>
          </cell>
          <cell r="J5">
            <v>108765928398.82001</v>
          </cell>
          <cell r="K5">
            <v>149511245697.53998</v>
          </cell>
          <cell r="L5">
            <v>109517877162.92999</v>
          </cell>
          <cell r="M5">
            <v>116915373424.79001</v>
          </cell>
          <cell r="N5">
            <v>147065059865.69</v>
          </cell>
          <cell r="O5">
            <v>121413333009.27</v>
          </cell>
          <cell r="P5">
            <v>573321249926.96997</v>
          </cell>
          <cell r="Q5">
            <v>126096999683.09999</v>
          </cell>
          <cell r="R5">
            <v>121300611767</v>
          </cell>
          <cell r="S5">
            <v>195407040520.73999</v>
          </cell>
          <cell r="T5">
            <v>134465700508.89999</v>
          </cell>
          <cell r="U5">
            <v>133281882296.78999</v>
          </cell>
          <cell r="V5">
            <v>138221862987.66</v>
          </cell>
          <cell r="W5">
            <v>138868044915.57999</v>
          </cell>
          <cell r="X5">
            <v>124903932382.78001</v>
          </cell>
          <cell r="Y5">
            <v>129877456565.92001</v>
          </cell>
          <cell r="Z5">
            <v>164380804032.62</v>
          </cell>
          <cell r="AA5">
            <v>148038680668.60999</v>
          </cell>
          <cell r="AB5">
            <v>673743836953.72009</v>
          </cell>
          <cell r="AC5">
            <v>172526370636.70999</v>
          </cell>
          <cell r="AD5">
            <v>173146024510.17999</v>
          </cell>
          <cell r="AE5">
            <v>163228129907.21997</v>
          </cell>
          <cell r="AF5">
            <v>144605421334.41003</v>
          </cell>
          <cell r="AG5">
            <v>166891541333.98004</v>
          </cell>
          <cell r="AH5">
            <v>149454319510.93002</v>
          </cell>
          <cell r="AI5">
            <v>165370422475.41</v>
          </cell>
          <cell r="AJ5">
            <v>155517035765.67001</v>
          </cell>
          <cell r="AK5">
            <v>161773203082.64996</v>
          </cell>
          <cell r="AL5">
            <v>197208953207.28</v>
          </cell>
          <cell r="AM5">
            <v>165669398592.00998</v>
          </cell>
          <cell r="AN5">
            <v>782576954012.93982</v>
          </cell>
          <cell r="AO5">
            <v>164897515980.76999</v>
          </cell>
          <cell r="AP5">
            <v>158373844251.75</v>
          </cell>
          <cell r="AQ5">
            <v>172244478654.02997</v>
          </cell>
          <cell r="AR5">
            <v>156392371342.73999</v>
          </cell>
          <cell r="AS5">
            <v>205457916664.75</v>
          </cell>
          <cell r="AT5">
            <v>161233515449.82001</v>
          </cell>
          <cell r="AU5">
            <v>155764525135.03003</v>
          </cell>
          <cell r="AV5">
            <v>169633286939.34</v>
          </cell>
          <cell r="AW5">
            <v>156055618071.14001</v>
          </cell>
          <cell r="AX5">
            <v>215764762935.65997</v>
          </cell>
          <cell r="AY5">
            <v>178909548275.83002</v>
          </cell>
          <cell r="AZ5">
            <v>867943375304.05017</v>
          </cell>
          <cell r="BA5">
            <v>202056488338.83005</v>
          </cell>
          <cell r="BB5">
            <v>180823582283.76001</v>
          </cell>
          <cell r="BC5">
            <v>336388311078.16998</v>
          </cell>
          <cell r="BD5">
            <v>158503383472.12997</v>
          </cell>
          <cell r="BE5">
            <v>203027213807.54001</v>
          </cell>
          <cell r="BF5">
            <v>170629548740.17999</v>
          </cell>
          <cell r="BG5">
            <v>193984097817.17001</v>
          </cell>
          <cell r="BH5">
            <v>167575510187.51001</v>
          </cell>
          <cell r="BI5">
            <v>156466732849.62003</v>
          </cell>
          <cell r="BJ5">
            <v>229999155599.5</v>
          </cell>
        </row>
        <row r="6">
          <cell r="AY6">
            <v>0</v>
          </cell>
          <cell r="BB6">
            <v>0</v>
          </cell>
          <cell r="BD6">
            <v>0</v>
          </cell>
          <cell r="BJ6" t="e">
            <v>#N/A</v>
          </cell>
        </row>
        <row r="7">
          <cell r="A7" t="str">
            <v>1.1</v>
          </cell>
          <cell r="B7" t="str">
            <v>INGRESOS OPERACIONALES</v>
          </cell>
          <cell r="C7">
            <v>126393399220.29999</v>
          </cell>
          <cell r="D7">
            <v>514183426407.51001</v>
          </cell>
          <cell r="E7">
            <v>136974816737.8</v>
          </cell>
          <cell r="F7">
            <v>118724666564.20001</v>
          </cell>
          <cell r="G7">
            <v>117184151698.70001</v>
          </cell>
          <cell r="H7">
            <v>109990951414.39</v>
          </cell>
          <cell r="I7">
            <v>114955553963.14001</v>
          </cell>
          <cell r="J7">
            <v>108684355578.82001</v>
          </cell>
          <cell r="K7">
            <v>149004903110.53998</v>
          </cell>
          <cell r="L7">
            <v>109435726723.14999</v>
          </cell>
          <cell r="M7">
            <v>116831718929.25002</v>
          </cell>
          <cell r="N7">
            <v>146761034214.87</v>
          </cell>
          <cell r="O7">
            <v>121095187700.27</v>
          </cell>
          <cell r="P7">
            <v>573321249926.96997</v>
          </cell>
          <cell r="Q7">
            <v>126096999683.09999</v>
          </cell>
          <cell r="R7">
            <v>121300611767</v>
          </cell>
          <cell r="S7">
            <v>195407040520.73999</v>
          </cell>
          <cell r="T7">
            <v>134465700508.89999</v>
          </cell>
          <cell r="U7">
            <v>133281882296.78999</v>
          </cell>
          <cell r="V7">
            <v>136614111563.81001</v>
          </cell>
          <cell r="W7">
            <v>138516398019.53</v>
          </cell>
          <cell r="X7">
            <v>124538840521.09001</v>
          </cell>
          <cell r="Y7">
            <v>129503721058.21001</v>
          </cell>
          <cell r="Z7">
            <v>164380804032.62</v>
          </cell>
          <cell r="AA7">
            <v>147777612496.60999</v>
          </cell>
          <cell r="AB7">
            <v>673340061621.45007</v>
          </cell>
          <cell r="AC7">
            <v>172187457047.75</v>
          </cell>
          <cell r="AD7">
            <v>172737974665.59</v>
          </cell>
          <cell r="AE7">
            <v>162822895682.84998</v>
          </cell>
          <cell r="AF7">
            <v>144203747398.63004</v>
          </cell>
          <cell r="AG7">
            <v>166512352905.91003</v>
          </cell>
          <cell r="AH7">
            <v>149013048345.89001</v>
          </cell>
          <cell r="AI7">
            <v>164928271521.70001</v>
          </cell>
          <cell r="AJ7">
            <v>155083064061.92001</v>
          </cell>
          <cell r="AK7">
            <v>161325663128.84998</v>
          </cell>
          <cell r="AL7">
            <v>196785287070.26999</v>
          </cell>
          <cell r="AM7">
            <v>164535765029.00998</v>
          </cell>
          <cell r="AN7">
            <v>782417396865.07983</v>
          </cell>
          <cell r="AO7">
            <v>164897515980.76999</v>
          </cell>
          <cell r="AP7">
            <v>157020635471.29001</v>
          </cell>
          <cell r="AQ7">
            <v>171808325933.80997</v>
          </cell>
          <cell r="AR7">
            <v>156254713431.73999</v>
          </cell>
          <cell r="AS7">
            <v>204921204689.75</v>
          </cell>
          <cell r="AT7">
            <v>160586707199.82001</v>
          </cell>
          <cell r="AU7">
            <v>154783804960.03003</v>
          </cell>
          <cell r="AV7">
            <v>168498446369.34</v>
          </cell>
          <cell r="AW7">
            <v>155553613161.14001</v>
          </cell>
          <cell r="AX7">
            <v>215568012600.65997</v>
          </cell>
          <cell r="AY7">
            <v>178386037290.83002</v>
          </cell>
          <cell r="AZ7">
            <v>867425752610.05017</v>
          </cell>
          <cell r="BA7">
            <v>200607462791.83005</v>
          </cell>
          <cell r="BB7">
            <v>180113785740.76001</v>
          </cell>
          <cell r="BC7">
            <v>181672963896.47998</v>
          </cell>
          <cell r="BD7">
            <v>158135384750.12997</v>
          </cell>
          <cell r="BE7">
            <v>202909048292.54001</v>
          </cell>
          <cell r="BF7">
            <v>170078972122.25</v>
          </cell>
          <cell r="BG7">
            <v>192875341870.17001</v>
          </cell>
          <cell r="BH7">
            <v>167569983188.51001</v>
          </cell>
          <cell r="BI7">
            <v>155848234894.70001</v>
          </cell>
          <cell r="BJ7">
            <v>228819451019.92001</v>
          </cell>
        </row>
        <row r="8">
          <cell r="A8" t="str">
            <v>1.1.1</v>
          </cell>
          <cell r="B8" t="str">
            <v>VENTA DE BIENES Y SERVICIOS</v>
          </cell>
          <cell r="C8">
            <v>50643116970.729996</v>
          </cell>
          <cell r="D8">
            <v>103309781446.03</v>
          </cell>
          <cell r="E8">
            <v>54294687559.339996</v>
          </cell>
          <cell r="F8">
            <v>36357778066.650002</v>
          </cell>
          <cell r="G8">
            <v>39437109464.339996</v>
          </cell>
          <cell r="H8">
            <v>42282588679.660004</v>
          </cell>
          <cell r="I8">
            <v>41059017193.270004</v>
          </cell>
          <cell r="J8">
            <v>39971980454.139999</v>
          </cell>
          <cell r="K8">
            <v>39098109047.139999</v>
          </cell>
          <cell r="L8">
            <v>39778927261.419998</v>
          </cell>
          <cell r="M8">
            <v>41867821720.809998</v>
          </cell>
          <cell r="N8">
            <v>46017045699.259995</v>
          </cell>
          <cell r="O8">
            <v>58011712960.119995</v>
          </cell>
          <cell r="P8">
            <v>117515863974.38</v>
          </cell>
          <cell r="Q8">
            <v>54229888733.300003</v>
          </cell>
          <cell r="R8">
            <v>40753161188</v>
          </cell>
          <cell r="S8">
            <v>48759428401.299995</v>
          </cell>
          <cell r="T8">
            <v>47012705270.169998</v>
          </cell>
          <cell r="U8">
            <v>48371852341.93</v>
          </cell>
          <cell r="V8">
            <v>51845161675.339996</v>
          </cell>
          <cell r="W8">
            <v>49398193432.349998</v>
          </cell>
          <cell r="X8">
            <v>49193092792.080002</v>
          </cell>
          <cell r="Y8">
            <v>50623691374.370003</v>
          </cell>
          <cell r="Z8">
            <v>55445145118.789993</v>
          </cell>
          <cell r="AA8">
            <v>74087192626.659988</v>
          </cell>
          <cell r="AB8">
            <v>121711976892.36</v>
          </cell>
          <cell r="AC8">
            <v>65231358543.699989</v>
          </cell>
          <cell r="AD8">
            <v>49574850941.089996</v>
          </cell>
          <cell r="AE8">
            <v>59279079288.369995</v>
          </cell>
          <cell r="AF8">
            <v>55145670528.62001</v>
          </cell>
          <cell r="AG8">
            <v>58034228549.340012</v>
          </cell>
          <cell r="AH8">
            <v>61833936184.990005</v>
          </cell>
          <cell r="AI8">
            <v>56304387657.910004</v>
          </cell>
          <cell r="AJ8">
            <v>60555710382.330009</v>
          </cell>
          <cell r="AK8">
            <v>58289581071.54998</v>
          </cell>
          <cell r="AL8">
            <v>61401181891.360001</v>
          </cell>
          <cell r="AM8">
            <v>78309089876.73999</v>
          </cell>
          <cell r="AN8">
            <v>133620903158.74001</v>
          </cell>
          <cell r="AO8">
            <v>60000371146.12999</v>
          </cell>
          <cell r="AP8">
            <v>67562573935.559998</v>
          </cell>
          <cell r="AQ8">
            <v>62834336558.319992</v>
          </cell>
          <cell r="AR8">
            <v>64063650320.459999</v>
          </cell>
          <cell r="AS8">
            <v>69264721205.789993</v>
          </cell>
          <cell r="AT8">
            <v>67253650538.799995</v>
          </cell>
          <cell r="AU8">
            <v>66735428110.120003</v>
          </cell>
          <cell r="AV8">
            <v>72430760111.699997</v>
          </cell>
          <cell r="AW8">
            <v>66007939979.619995</v>
          </cell>
          <cell r="AX8">
            <v>74426854559.909988</v>
          </cell>
          <cell r="AY8">
            <v>86247831409.87001</v>
          </cell>
          <cell r="AZ8">
            <v>145727941855.91003</v>
          </cell>
          <cell r="BA8">
            <v>95319994677.950027</v>
          </cell>
          <cell r="BB8">
            <v>76530708313.740005</v>
          </cell>
          <cell r="BC8">
            <v>69367045692.729996</v>
          </cell>
          <cell r="BD8">
            <v>65732039670.459984</v>
          </cell>
          <cell r="BE8">
            <v>78589068620.939987</v>
          </cell>
          <cell r="BF8">
            <v>70977273240.13002</v>
          </cell>
          <cell r="BG8">
            <v>76337916407.209991</v>
          </cell>
          <cell r="BH8">
            <v>74584653690.400009</v>
          </cell>
          <cell r="BI8">
            <v>64673861335.419998</v>
          </cell>
          <cell r="BJ8">
            <v>81550033757.329987</v>
          </cell>
        </row>
        <row r="9">
          <cell r="A9" t="str">
            <v>1.1.1.1</v>
          </cell>
          <cell r="B9" t="str">
            <v>CARTERA HIPOTECARIA</v>
          </cell>
          <cell r="C9">
            <v>50416616227.119995</v>
          </cell>
          <cell r="D9">
            <v>103088482908.24001</v>
          </cell>
          <cell r="E9">
            <v>53981022954.019997</v>
          </cell>
          <cell r="F9">
            <v>36125402290.75</v>
          </cell>
          <cell r="G9">
            <v>39211318952.5</v>
          </cell>
          <cell r="H9">
            <v>41997243669.190002</v>
          </cell>
          <cell r="I9">
            <v>40872706324.120003</v>
          </cell>
          <cell r="J9">
            <v>39722779510.089996</v>
          </cell>
          <cell r="K9">
            <v>38830242239.269997</v>
          </cell>
          <cell r="L9">
            <v>39554152530.18</v>
          </cell>
          <cell r="M9">
            <v>41553326941.32</v>
          </cell>
          <cell r="N9">
            <v>45674988538.019997</v>
          </cell>
          <cell r="O9">
            <v>57764786111.029999</v>
          </cell>
          <cell r="P9">
            <v>117265102574.14</v>
          </cell>
          <cell r="Q9">
            <v>53908670556.440002</v>
          </cell>
          <cell r="R9">
            <v>40471977736</v>
          </cell>
          <cell r="S9">
            <v>48419821137.849998</v>
          </cell>
          <cell r="T9">
            <v>46672953793.889999</v>
          </cell>
          <cell r="U9">
            <v>48108813807.190002</v>
          </cell>
          <cell r="V9">
            <v>51447815934.32</v>
          </cell>
          <cell r="W9">
            <v>49028868486.470001</v>
          </cell>
          <cell r="X9">
            <v>48921915510.860001</v>
          </cell>
          <cell r="Y9">
            <v>50286204327.260002</v>
          </cell>
          <cell r="Z9">
            <v>55002083765.149994</v>
          </cell>
          <cell r="AA9">
            <v>73746379218.179993</v>
          </cell>
          <cell r="AB9">
            <v>121326254224.44</v>
          </cell>
          <cell r="AC9">
            <v>64762047387.399986</v>
          </cell>
          <cell r="AD9">
            <v>49148062932.829994</v>
          </cell>
          <cell r="AE9">
            <v>58685875942.089996</v>
          </cell>
          <cell r="AF9">
            <v>54695779465.530014</v>
          </cell>
          <cell r="AG9">
            <v>57625426825.26001</v>
          </cell>
          <cell r="AH9">
            <v>61391486624.710007</v>
          </cell>
          <cell r="AI9">
            <v>55934123661.280006</v>
          </cell>
          <cell r="AJ9">
            <v>60110550092.300011</v>
          </cell>
          <cell r="AK9">
            <v>57764778973.269981</v>
          </cell>
          <cell r="AL9">
            <v>60919758044.139999</v>
          </cell>
          <cell r="AM9">
            <v>77911172126.949997</v>
          </cell>
          <cell r="AN9">
            <v>133142373648.91</v>
          </cell>
          <cell r="AO9">
            <v>59395342982.069992</v>
          </cell>
          <cell r="AP9">
            <v>67035360593.139999</v>
          </cell>
          <cell r="AQ9">
            <v>62265481302.819992</v>
          </cell>
          <cell r="AR9">
            <v>63521642728.010002</v>
          </cell>
          <cell r="AS9">
            <v>68831470925.119995</v>
          </cell>
          <cell r="AT9">
            <v>66784119120.319992</v>
          </cell>
          <cell r="AU9">
            <v>66216661874.590004</v>
          </cell>
          <cell r="AV9">
            <v>71907212859.339996</v>
          </cell>
          <cell r="AW9">
            <v>65448171717.089996</v>
          </cell>
          <cell r="AX9">
            <v>73777324025.87999</v>
          </cell>
          <cell r="AY9">
            <v>85761457567.170013</v>
          </cell>
          <cell r="AZ9">
            <v>144929770712.96002</v>
          </cell>
          <cell r="BA9">
            <v>94248609424.590027</v>
          </cell>
          <cell r="BB9">
            <v>76111002074.669998</v>
          </cell>
          <cell r="BC9">
            <v>68840870628.089996</v>
          </cell>
          <cell r="BD9">
            <v>65209101322.419983</v>
          </cell>
          <cell r="BE9">
            <v>78060193268.109985</v>
          </cell>
          <cell r="BF9">
            <v>70446516966.610016</v>
          </cell>
          <cell r="BG9">
            <v>75747262516.229996</v>
          </cell>
          <cell r="BH9">
            <v>73975341937.730011</v>
          </cell>
          <cell r="BI9">
            <v>64081068899.790001</v>
          </cell>
          <cell r="BJ9">
            <v>80937680781.039993</v>
          </cell>
        </row>
        <row r="10">
          <cell r="A10" t="str">
            <v>1.1.1.1.1</v>
          </cell>
          <cell r="B10" t="str">
            <v>INGRESOS TESORERIA</v>
          </cell>
          <cell r="C10">
            <v>31983365260.119999</v>
          </cell>
          <cell r="D10">
            <v>28923202421.240002</v>
          </cell>
          <cell r="E10">
            <v>36092195351.019997</v>
          </cell>
          <cell r="F10">
            <v>28958905235.75</v>
          </cell>
          <cell r="G10">
            <v>34112333378.5</v>
          </cell>
          <cell r="H10">
            <v>38696266012.190002</v>
          </cell>
          <cell r="I10">
            <v>39105534287.120003</v>
          </cell>
          <cell r="J10">
            <v>38026145128.089996</v>
          </cell>
          <cell r="K10">
            <v>36756413436.269997</v>
          </cell>
          <cell r="L10">
            <v>38482358200.18</v>
          </cell>
          <cell r="M10">
            <v>40365553413.32</v>
          </cell>
          <cell r="N10">
            <v>44522101067.019997</v>
          </cell>
          <cell r="O10">
            <v>39215204474.029999</v>
          </cell>
          <cell r="P10">
            <v>36096137456.139999</v>
          </cell>
          <cell r="Q10">
            <v>40530178731.440002</v>
          </cell>
          <cell r="R10">
            <v>36877556004</v>
          </cell>
          <cell r="S10">
            <v>44540174848.849998</v>
          </cell>
          <cell r="T10">
            <v>43867269798.889999</v>
          </cell>
          <cell r="U10">
            <v>45878701370.190002</v>
          </cell>
          <cell r="V10">
            <v>49024851581.32</v>
          </cell>
          <cell r="W10">
            <v>47213999133.470001</v>
          </cell>
          <cell r="X10">
            <v>46898287265.860001</v>
          </cell>
          <cell r="Y10">
            <v>48544797136.260002</v>
          </cell>
          <cell r="Z10">
            <v>53546111045.149994</v>
          </cell>
          <cell r="AA10">
            <v>51284082863.18</v>
          </cell>
          <cell r="AB10">
            <v>45707410571.440002</v>
          </cell>
          <cell r="AC10">
            <v>48072492930.399986</v>
          </cell>
          <cell r="AD10">
            <v>44474053544.829994</v>
          </cell>
          <cell r="AE10">
            <v>54375979548.089996</v>
          </cell>
          <cell r="AF10">
            <v>52360884183.530014</v>
          </cell>
          <cell r="AG10">
            <v>55611573085.26001</v>
          </cell>
          <cell r="AH10">
            <v>57200387995.710007</v>
          </cell>
          <cell r="AI10">
            <v>54618889834.280006</v>
          </cell>
          <cell r="AJ10">
            <v>58617750202.300011</v>
          </cell>
          <cell r="AK10">
            <v>56563531389.269981</v>
          </cell>
          <cell r="AL10">
            <v>59829721090.139999</v>
          </cell>
          <cell r="AM10">
            <v>57353190451.949997</v>
          </cell>
          <cell r="AN10">
            <v>53355863714.909996</v>
          </cell>
          <cell r="AO10">
            <v>51498823080.069992</v>
          </cell>
          <cell r="AP10">
            <v>55843221995.139999</v>
          </cell>
          <cell r="AQ10">
            <v>58511530495.819992</v>
          </cell>
          <cell r="AR10">
            <v>60894543511.010002</v>
          </cell>
          <cell r="AS10">
            <v>66204225238.119995</v>
          </cell>
          <cell r="AT10">
            <v>64775700711.319992</v>
          </cell>
          <cell r="AU10">
            <v>64475977932.590004</v>
          </cell>
          <cell r="AV10">
            <v>69921302606.339996</v>
          </cell>
          <cell r="AW10">
            <v>64003632610.089996</v>
          </cell>
          <cell r="AX10">
            <v>72308871184.87999</v>
          </cell>
          <cell r="AY10">
            <v>66564352008.170006</v>
          </cell>
          <cell r="AZ10">
            <v>65154305268.960007</v>
          </cell>
          <cell r="BA10">
            <v>65743105842.590027</v>
          </cell>
          <cell r="BB10">
            <v>66065631182.669998</v>
          </cell>
          <cell r="BC10">
            <v>66113125663.090004</v>
          </cell>
          <cell r="BD10">
            <v>63113537578.419983</v>
          </cell>
          <cell r="BE10">
            <v>75618681036.109985</v>
          </cell>
          <cell r="BF10">
            <v>68221937002.610008</v>
          </cell>
          <cell r="BG10">
            <v>73853843483.229996</v>
          </cell>
          <cell r="BH10">
            <v>72563773225.730011</v>
          </cell>
          <cell r="BI10">
            <v>63034090210.790001</v>
          </cell>
          <cell r="BJ10">
            <v>79708321320.039993</v>
          </cell>
        </row>
        <row r="11">
          <cell r="B11" t="str">
            <v xml:space="preserve">    Ingresos por abonos a capital creditos antiguos</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t="e">
            <v>#N/A</v>
          </cell>
          <cell r="BJ11" t="e">
            <v>#N/A</v>
          </cell>
        </row>
        <row r="12">
          <cell r="B12" t="str">
            <v xml:space="preserve">    Ingresos por abonos a capital nuevos desembolsos</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t="e">
            <v>#N/A</v>
          </cell>
          <cell r="BJ12" t="e">
            <v>#N/A</v>
          </cell>
        </row>
        <row r="13">
          <cell r="B13" t="str">
            <v xml:space="preserve">    Ingresos por cancelacion de obligaciones anticipadas</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t="e">
            <v>#N/A</v>
          </cell>
          <cell r="BJ13" t="e">
            <v>#N/A</v>
          </cell>
        </row>
        <row r="14">
          <cell r="B14" t="str">
            <v xml:space="preserve">    Ingresos por intereses cartera hipotecario</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t="e">
            <v>#N/A</v>
          </cell>
          <cell r="BJ14" t="e">
            <v>#N/A</v>
          </cell>
        </row>
        <row r="15">
          <cell r="B15" t="str">
            <v xml:space="preserve">    Ingresos por recaudo de resoluciones</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t="e">
            <v>#N/A</v>
          </cell>
          <cell r="BJ15" t="e">
            <v>#N/A</v>
          </cell>
        </row>
        <row r="16">
          <cell r="A16" t="str">
            <v>1.1.1.1.2</v>
          </cell>
          <cell r="B16" t="str">
            <v>ABONO DE CESANTIAS</v>
          </cell>
          <cell r="C16">
            <v>18433250967</v>
          </cell>
          <cell r="D16">
            <v>74165280487</v>
          </cell>
          <cell r="E16">
            <v>17888827603</v>
          </cell>
          <cell r="F16">
            <v>7166497055</v>
          </cell>
          <cell r="G16">
            <v>5098985574</v>
          </cell>
          <cell r="H16">
            <v>3300977657</v>
          </cell>
          <cell r="I16">
            <v>1767172037</v>
          </cell>
          <cell r="J16">
            <v>1696634382</v>
          </cell>
          <cell r="K16">
            <v>2073828803</v>
          </cell>
          <cell r="L16">
            <v>1071794330</v>
          </cell>
          <cell r="M16">
            <v>1187773528</v>
          </cell>
          <cell r="N16">
            <v>1152887471</v>
          </cell>
          <cell r="O16">
            <v>18549581637</v>
          </cell>
          <cell r="P16">
            <v>81168965118</v>
          </cell>
          <cell r="Q16">
            <v>13378491825</v>
          </cell>
          <cell r="R16">
            <v>3594421732</v>
          </cell>
          <cell r="S16">
            <v>3879646289</v>
          </cell>
          <cell r="T16">
            <v>2805683995</v>
          </cell>
          <cell r="U16">
            <v>2230112437</v>
          </cell>
          <cell r="V16">
            <v>2422964353</v>
          </cell>
          <cell r="W16">
            <v>1814869353</v>
          </cell>
          <cell r="X16">
            <v>2023628245</v>
          </cell>
          <cell r="Y16">
            <v>1741407191</v>
          </cell>
          <cell r="Z16">
            <v>1455972720</v>
          </cell>
          <cell r="AA16">
            <v>22462296355</v>
          </cell>
          <cell r="AB16">
            <v>75618843653</v>
          </cell>
          <cell r="AC16">
            <v>16689554457</v>
          </cell>
          <cell r="AD16">
            <v>4674009388</v>
          </cell>
          <cell r="AE16">
            <v>4309896394</v>
          </cell>
          <cell r="AF16">
            <v>2334895282</v>
          </cell>
          <cell r="AG16">
            <v>2013853740</v>
          </cell>
          <cell r="AH16">
            <v>4191098629</v>
          </cell>
          <cell r="AI16">
            <v>1315233827</v>
          </cell>
          <cell r="AJ16">
            <v>1492799890</v>
          </cell>
          <cell r="AK16">
            <v>1201247584</v>
          </cell>
          <cell r="AL16">
            <v>1090036954</v>
          </cell>
          <cell r="AM16">
            <v>20557981675</v>
          </cell>
          <cell r="AN16">
            <v>79786509934</v>
          </cell>
          <cell r="AO16">
            <v>7896519902</v>
          </cell>
          <cell r="AP16">
            <v>11192138598</v>
          </cell>
          <cell r="AQ16">
            <v>3753950807</v>
          </cell>
          <cell r="AR16">
            <v>2627099217</v>
          </cell>
          <cell r="AS16">
            <v>2627245687</v>
          </cell>
          <cell r="AT16">
            <v>2008418409</v>
          </cell>
          <cell r="AU16">
            <v>1740683942</v>
          </cell>
          <cell r="AV16">
            <v>1985910253</v>
          </cell>
          <cell r="AW16">
            <v>1444539107</v>
          </cell>
          <cell r="AX16">
            <v>1468452841</v>
          </cell>
          <cell r="AY16">
            <v>19197105559</v>
          </cell>
          <cell r="AZ16">
            <v>79775465444</v>
          </cell>
          <cell r="BA16">
            <v>28505503582</v>
          </cell>
          <cell r="BB16">
            <v>10045370892</v>
          </cell>
          <cell r="BC16">
            <v>2727744965</v>
          </cell>
          <cell r="BD16">
            <v>2095563744</v>
          </cell>
          <cell r="BE16">
            <v>2441512232</v>
          </cell>
          <cell r="BF16">
            <v>2224579964</v>
          </cell>
          <cell r="BG16">
            <v>1893419033</v>
          </cell>
          <cell r="BH16">
            <v>1411568712</v>
          </cell>
          <cell r="BI16">
            <v>1046978689</v>
          </cell>
          <cell r="BJ16">
            <v>1229359461</v>
          </cell>
        </row>
        <row r="17">
          <cell r="A17" t="str">
            <v>1.1.1.2</v>
          </cell>
          <cell r="B17" t="str">
            <v>CARTERA EDUCATIVA</v>
          </cell>
          <cell r="C17">
            <v>226500743.61000001</v>
          </cell>
          <cell r="D17">
            <v>221298537.78999999</v>
          </cell>
          <cell r="E17">
            <v>313664605.31999999</v>
          </cell>
          <cell r="F17">
            <v>232375775.90000001</v>
          </cell>
          <cell r="G17">
            <v>225790511.84</v>
          </cell>
          <cell r="H17">
            <v>285345010.47000003</v>
          </cell>
          <cell r="I17">
            <v>186310869.15000001</v>
          </cell>
          <cell r="J17">
            <v>249200944.05000001</v>
          </cell>
          <cell r="K17">
            <v>267866807.87</v>
          </cell>
          <cell r="L17">
            <v>224774731.24000001</v>
          </cell>
          <cell r="M17">
            <v>314494779.49000001</v>
          </cell>
          <cell r="N17">
            <v>342057161.24000001</v>
          </cell>
          <cell r="O17">
            <v>246926849.08999997</v>
          </cell>
          <cell r="P17">
            <v>250761400.24000001</v>
          </cell>
          <cell r="Q17">
            <v>321218176.86000001</v>
          </cell>
          <cell r="R17">
            <v>281183452</v>
          </cell>
          <cell r="S17">
            <v>339607263.44999999</v>
          </cell>
          <cell r="T17">
            <v>339751476.27999997</v>
          </cell>
          <cell r="U17">
            <v>263038534.73999998</v>
          </cell>
          <cell r="V17">
            <v>397345741.01999998</v>
          </cell>
          <cell r="W17">
            <v>369324945.88</v>
          </cell>
          <cell r="X17">
            <v>271177281.22000003</v>
          </cell>
          <cell r="Y17">
            <v>337487047.11000001</v>
          </cell>
          <cell r="Z17">
            <v>443061353.63999993</v>
          </cell>
          <cell r="AA17">
            <v>340813408.48000002</v>
          </cell>
          <cell r="AB17">
            <v>385722667.92000002</v>
          </cell>
          <cell r="AC17">
            <v>469311156.30000001</v>
          </cell>
          <cell r="AD17">
            <v>426788008.25999993</v>
          </cell>
          <cell r="AE17">
            <v>593203346.27999997</v>
          </cell>
          <cell r="AF17">
            <v>449891063.08999991</v>
          </cell>
          <cell r="AG17">
            <v>408801724.08000004</v>
          </cell>
          <cell r="AH17">
            <v>442449560.27999997</v>
          </cell>
          <cell r="AI17">
            <v>370263996.62999994</v>
          </cell>
          <cell r="AJ17">
            <v>445160290.03000003</v>
          </cell>
          <cell r="AK17">
            <v>524802098.27999997</v>
          </cell>
          <cell r="AL17">
            <v>481423847.21999997</v>
          </cell>
          <cell r="AM17">
            <v>397917749.79000002</v>
          </cell>
          <cell r="AN17">
            <v>478529509.82999998</v>
          </cell>
          <cell r="AO17">
            <v>605028164.05999994</v>
          </cell>
          <cell r="AP17">
            <v>527213342.41999996</v>
          </cell>
          <cell r="AQ17">
            <v>568855255.5</v>
          </cell>
          <cell r="AR17">
            <v>542007592.44999993</v>
          </cell>
          <cell r="AS17">
            <v>433250280.67000002</v>
          </cell>
          <cell r="AT17">
            <v>469531418.48000002</v>
          </cell>
          <cell r="AU17">
            <v>518766235.53000003</v>
          </cell>
          <cell r="AV17">
            <v>523547252.36000001</v>
          </cell>
          <cell r="AW17">
            <v>559768262.52999997</v>
          </cell>
          <cell r="AX17">
            <v>649530534.02999997</v>
          </cell>
          <cell r="AY17">
            <v>486373842.70000011</v>
          </cell>
          <cell r="AZ17">
            <v>798171142.95000005</v>
          </cell>
          <cell r="BA17">
            <v>1071385253.3600001</v>
          </cell>
          <cell r="BB17">
            <v>419706239.06999999</v>
          </cell>
          <cell r="BC17">
            <v>526175064.64000005</v>
          </cell>
          <cell r="BD17">
            <v>522938348.03999996</v>
          </cell>
          <cell r="BE17">
            <v>528875352.82999998</v>
          </cell>
          <cell r="BF17">
            <v>530756273.51999992</v>
          </cell>
          <cell r="BG17">
            <v>590653890.98000002</v>
          </cell>
          <cell r="BH17">
            <v>609311752.67000008</v>
          </cell>
          <cell r="BI17">
            <v>592792435.63000011</v>
          </cell>
          <cell r="BJ17">
            <v>612352976.28999996</v>
          </cell>
        </row>
        <row r="18">
          <cell r="B18" t="str">
            <v xml:space="preserve">  Pregrado Corto Plazo</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t="e">
            <v>#N/A</v>
          </cell>
          <cell r="BJ18" t="e">
            <v>#N/A</v>
          </cell>
        </row>
        <row r="19">
          <cell r="B19" t="str">
            <v xml:space="preserve">  Pregrado Largo Plazo</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t="e">
            <v>#N/A</v>
          </cell>
          <cell r="BJ19" t="e">
            <v>#N/A</v>
          </cell>
        </row>
        <row r="20">
          <cell r="B20" t="str">
            <v xml:space="preserve">  Postgrado Largo Plazo</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t="e">
            <v>#N/A</v>
          </cell>
          <cell r="BJ20" t="e">
            <v>#N/A</v>
          </cell>
        </row>
        <row r="21">
          <cell r="A21" t="str">
            <v>1.1.2</v>
          </cell>
          <cell r="B21" t="str">
            <v>APORTES DE AFILIADOS CESANTIAS</v>
          </cell>
          <cell r="C21">
            <v>45564386921.739998</v>
          </cell>
          <cell r="D21">
            <v>364344875557.46002</v>
          </cell>
          <cell r="E21">
            <v>55287523494.480003</v>
          </cell>
          <cell r="F21">
            <v>43203474272.43</v>
          </cell>
          <cell r="G21">
            <v>43982368771.849998</v>
          </cell>
          <cell r="H21">
            <v>41806790894.110001</v>
          </cell>
          <cell r="I21">
            <v>47691913125.550003</v>
          </cell>
          <cell r="J21">
            <v>44647205825.620003</v>
          </cell>
          <cell r="K21">
            <v>45241454756.980003</v>
          </cell>
          <cell r="L21">
            <v>42875338284.589996</v>
          </cell>
          <cell r="M21">
            <v>38916335979.730003</v>
          </cell>
          <cell r="N21">
            <v>76527319465.550003</v>
          </cell>
          <cell r="O21">
            <v>31851854993.689999</v>
          </cell>
          <cell r="P21">
            <v>414633623727.37</v>
          </cell>
          <cell r="Q21">
            <v>45773648465.879997</v>
          </cell>
          <cell r="R21">
            <v>39780791851</v>
          </cell>
          <cell r="S21">
            <v>57444135215.370003</v>
          </cell>
          <cell r="T21">
            <v>51795276539.379997</v>
          </cell>
          <cell r="U21">
            <v>50718188540.93</v>
          </cell>
          <cell r="V21">
            <v>47899090758.910004</v>
          </cell>
          <cell r="W21">
            <v>39715242400.739998</v>
          </cell>
          <cell r="X21">
            <v>44168584227.050003</v>
          </cell>
          <cell r="Y21">
            <v>40260419429.090004</v>
          </cell>
          <cell r="Z21">
            <v>81290826448.950012</v>
          </cell>
          <cell r="AA21">
            <v>41962377266.879997</v>
          </cell>
          <cell r="AB21">
            <v>506215405706.21002</v>
          </cell>
          <cell r="AC21">
            <v>76748932170.419998</v>
          </cell>
          <cell r="AD21">
            <v>74147531994.660004</v>
          </cell>
          <cell r="AE21">
            <v>56702290319.020004</v>
          </cell>
          <cell r="AF21">
            <v>60169324834.489998</v>
          </cell>
          <cell r="AG21">
            <v>68669260036.559998</v>
          </cell>
          <cell r="AH21">
            <v>45710959545.139992</v>
          </cell>
          <cell r="AI21">
            <v>46328542980.259995</v>
          </cell>
          <cell r="AJ21">
            <v>54458926199.240005</v>
          </cell>
          <cell r="AK21">
            <v>42639441474.960007</v>
          </cell>
          <cell r="AL21">
            <v>92112398356.380005</v>
          </cell>
          <cell r="AM21">
            <v>52087706222.869995</v>
          </cell>
          <cell r="AN21">
            <v>602632936962.25989</v>
          </cell>
          <cell r="AO21">
            <v>70123706320.309998</v>
          </cell>
          <cell r="AP21">
            <v>51611017058.560005</v>
          </cell>
          <cell r="AQ21">
            <v>64503682581.129997</v>
          </cell>
          <cell r="AR21">
            <v>61881499382.929993</v>
          </cell>
          <cell r="AS21">
            <v>86828819134.820007</v>
          </cell>
          <cell r="AT21">
            <v>49932781789.679993</v>
          </cell>
          <cell r="AU21">
            <v>48127464035.020012</v>
          </cell>
          <cell r="AV21">
            <v>59439630513.000008</v>
          </cell>
          <cell r="AW21">
            <v>48579424100.290001</v>
          </cell>
          <cell r="AX21">
            <v>109439860439.62</v>
          </cell>
          <cell r="AY21">
            <v>60452913952.529999</v>
          </cell>
          <cell r="AZ21">
            <v>682129356359.4801</v>
          </cell>
          <cell r="BA21">
            <v>68857072159.949997</v>
          </cell>
          <cell r="BB21">
            <v>65111871331.520004</v>
          </cell>
          <cell r="BC21">
            <v>71803109883.940002</v>
          </cell>
          <cell r="BD21">
            <v>55307832712.720001</v>
          </cell>
          <cell r="BE21">
            <v>84416972018.639999</v>
          </cell>
          <cell r="BF21">
            <v>56660412318.999992</v>
          </cell>
          <cell r="BG21">
            <v>65789180749.010002</v>
          </cell>
          <cell r="BH21">
            <v>48886119068.320007</v>
          </cell>
          <cell r="BI21">
            <v>55542518687.049988</v>
          </cell>
          <cell r="BJ21">
            <v>108731169737.28</v>
          </cell>
        </row>
        <row r="22">
          <cell r="B22" t="str">
            <v xml:space="preserve">  Recaudo Publicos Obligatorios</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t="e">
            <v>#N/A</v>
          </cell>
          <cell r="BJ22" t="e">
            <v>#N/A</v>
          </cell>
        </row>
        <row r="23">
          <cell r="B23" t="str">
            <v xml:space="preserve">  Recaudo Publicos Voluntarios</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t="e">
            <v>#N/A</v>
          </cell>
          <cell r="BJ23" t="e">
            <v>#N/A</v>
          </cell>
        </row>
        <row r="24">
          <cell r="B24" t="str">
            <v xml:space="preserve">  Recaudo Privado</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t="e">
            <v>#N/A</v>
          </cell>
          <cell r="BJ24" t="e">
            <v>#N/A</v>
          </cell>
        </row>
        <row r="25">
          <cell r="B25" t="str">
            <v xml:space="preserve">  Traslados</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t="e">
            <v>#N/A</v>
          </cell>
          <cell r="BJ25" t="e">
            <v>#N/A</v>
          </cell>
        </row>
        <row r="26">
          <cell r="A26" t="str">
            <v>1.1.3</v>
          </cell>
          <cell r="B26" t="str">
            <v>APORTES DE AFILIADOS AHORRO VOLUNTARIO</v>
          </cell>
          <cell r="C26">
            <v>21426357990.900002</v>
          </cell>
          <cell r="D26">
            <v>21272760974.27</v>
          </cell>
          <cell r="E26">
            <v>25346718164.25</v>
          </cell>
          <cell r="F26">
            <v>22135919715.830002</v>
          </cell>
          <cell r="G26">
            <v>23631709891.349998</v>
          </cell>
          <cell r="H26">
            <v>23133693147.75</v>
          </cell>
          <cell r="I26">
            <v>23190427170.25</v>
          </cell>
          <cell r="J26">
            <v>23759674022.16</v>
          </cell>
          <cell r="K26">
            <v>23801296564.580002</v>
          </cell>
          <cell r="L26">
            <v>22588009075.709999</v>
          </cell>
          <cell r="M26">
            <v>23872000786.57</v>
          </cell>
          <cell r="N26">
            <v>23515693860</v>
          </cell>
          <cell r="O26">
            <v>22663463665.630001</v>
          </cell>
          <cell r="P26">
            <v>23161085901</v>
          </cell>
          <cell r="Q26">
            <v>25398679146</v>
          </cell>
          <cell r="R26">
            <v>24081021764</v>
          </cell>
          <cell r="S26">
            <v>25059223503.57</v>
          </cell>
          <cell r="T26">
            <v>24892929355.110001</v>
          </cell>
          <cell r="U26">
            <v>24568029940.700001</v>
          </cell>
          <cell r="V26">
            <v>25477139016.82</v>
          </cell>
          <cell r="W26">
            <v>25284610593</v>
          </cell>
          <cell r="X26">
            <v>24935045908.880001</v>
          </cell>
          <cell r="Y26">
            <v>24715676718.419998</v>
          </cell>
          <cell r="Z26">
            <v>24732366015.390003</v>
          </cell>
          <cell r="AA26">
            <v>25418204288</v>
          </cell>
          <cell r="AB26">
            <v>26631593182</v>
          </cell>
          <cell r="AC26">
            <v>27929887216.619999</v>
          </cell>
          <cell r="AD26">
            <v>27465876913.290001</v>
          </cell>
          <cell r="AE26">
            <v>28489672533.41</v>
          </cell>
          <cell r="AF26">
            <v>27961995911.360001</v>
          </cell>
          <cell r="AG26">
            <v>30242554440.650002</v>
          </cell>
          <cell r="AH26">
            <v>30138468444</v>
          </cell>
          <cell r="AI26">
            <v>27738572396.810001</v>
          </cell>
          <cell r="AJ26">
            <v>30107507712.950001</v>
          </cell>
          <cell r="AK26">
            <v>29129390808.400002</v>
          </cell>
          <cell r="AL26">
            <v>27779632757.110001</v>
          </cell>
          <cell r="AM26">
            <v>29766858655.589996</v>
          </cell>
          <cell r="AN26">
            <v>28486279471.48</v>
          </cell>
          <cell r="AO26">
            <v>27280041940.049999</v>
          </cell>
          <cell r="AP26">
            <v>30651990436.700001</v>
          </cell>
          <cell r="AQ26">
            <v>29207460849.900002</v>
          </cell>
          <cell r="AR26">
            <v>27246997263.010002</v>
          </cell>
          <cell r="AS26">
            <v>30095200926.509998</v>
          </cell>
          <cell r="AT26">
            <v>29113158656.639999</v>
          </cell>
          <cell r="AU26">
            <v>29289506900.639999</v>
          </cell>
          <cell r="AV26">
            <v>29628304489.740002</v>
          </cell>
          <cell r="AW26">
            <v>27740836038.16</v>
          </cell>
          <cell r="AX26">
            <v>30517852354.939999</v>
          </cell>
          <cell r="AY26">
            <v>30498623874.529999</v>
          </cell>
          <cell r="AZ26">
            <v>31294116420.789997</v>
          </cell>
          <cell r="BA26">
            <v>33750760539.889999</v>
          </cell>
          <cell r="BB26">
            <v>32936856493.02</v>
          </cell>
          <cell r="BC26">
            <v>33624237224.82</v>
          </cell>
          <cell r="BD26">
            <v>31519886937.050003</v>
          </cell>
          <cell r="BE26">
            <v>37219959418.789993</v>
          </cell>
          <cell r="BF26">
            <v>34883200621.419998</v>
          </cell>
          <cell r="BG26">
            <v>36293591508.860001</v>
          </cell>
          <cell r="BH26">
            <v>36314056351.910004</v>
          </cell>
          <cell r="BI26">
            <v>32197458058.350006</v>
          </cell>
          <cell r="BJ26">
            <v>35747186878.580002</v>
          </cell>
        </row>
        <row r="27">
          <cell r="B27" t="str">
            <v>Independiente</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t="e">
            <v>#N/A</v>
          </cell>
          <cell r="BJ27" t="e">
            <v>#N/A</v>
          </cell>
        </row>
        <row r="28">
          <cell r="B28" t="str">
            <v>Madres Comunitarias</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t="e">
            <v>#N/A</v>
          </cell>
          <cell r="BJ28" t="e">
            <v>#N/A</v>
          </cell>
        </row>
        <row r="29">
          <cell r="B29" t="str">
            <v>Policía Nacional</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t="e">
            <v>#N/A</v>
          </cell>
          <cell r="BJ29" t="e">
            <v>#N/A</v>
          </cell>
        </row>
        <row r="30">
          <cell r="B30" t="str">
            <v>Fuerzas Armadas</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t="e">
            <v>#N/A</v>
          </cell>
          <cell r="BJ30" t="e">
            <v>#N/A</v>
          </cell>
        </row>
        <row r="31">
          <cell r="B31" t="str">
            <v>Salario Integral</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t="e">
            <v>#N/A</v>
          </cell>
          <cell r="BJ31" t="e">
            <v>#N/A</v>
          </cell>
        </row>
        <row r="32">
          <cell r="B32" t="str">
            <v>Educador</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t="e">
            <v>#N/A</v>
          </cell>
          <cell r="BJ32" t="e">
            <v>#N/A</v>
          </cell>
        </row>
        <row r="33">
          <cell r="B33" t="str">
            <v>Afiliado FNA</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t="e">
            <v>#N/A</v>
          </cell>
          <cell r="BJ33" t="e">
            <v>#N/A</v>
          </cell>
        </row>
        <row r="34">
          <cell r="B34" t="str">
            <v>Asalariado</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t="e">
            <v>#N/A</v>
          </cell>
          <cell r="BJ34" t="e">
            <v>#N/A</v>
          </cell>
        </row>
        <row r="35">
          <cell r="B35" t="str">
            <v>Pensionado</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t="e">
            <v>#N/A</v>
          </cell>
          <cell r="BJ35" t="e">
            <v>#N/A</v>
          </cell>
        </row>
        <row r="36">
          <cell r="A36" t="str">
            <v>1.1.4</v>
          </cell>
          <cell r="B36" t="str">
            <v>RENDIMIENTOS FINANCIEROS</v>
          </cell>
          <cell r="C36">
            <v>8759537336.9300003</v>
          </cell>
          <cell r="D36">
            <v>25256008429.75</v>
          </cell>
          <cell r="E36">
            <v>2045887519.73</v>
          </cell>
          <cell r="F36">
            <v>17027494509.290001</v>
          </cell>
          <cell r="G36">
            <v>10132963571.16</v>
          </cell>
          <cell r="H36">
            <v>2767878692.8699999</v>
          </cell>
          <cell r="I36">
            <v>3014196474.0700002</v>
          </cell>
          <cell r="J36">
            <v>305495276.89999998</v>
          </cell>
          <cell r="K36">
            <v>40864042741.839996</v>
          </cell>
          <cell r="L36">
            <v>4193452101.4299998</v>
          </cell>
          <cell r="M36">
            <v>12175560442.139999</v>
          </cell>
          <cell r="N36">
            <v>700975190.05999994</v>
          </cell>
          <cell r="O36">
            <v>8568156080.8299999</v>
          </cell>
          <cell r="P36">
            <v>18010676324.220001</v>
          </cell>
          <cell r="Q36">
            <v>694783337.91999996</v>
          </cell>
          <cell r="R36">
            <v>16685636964</v>
          </cell>
          <cell r="S36">
            <v>64144253400.5</v>
          </cell>
          <cell r="T36">
            <v>10764789344.24</v>
          </cell>
          <cell r="U36">
            <v>9623811473.2299995</v>
          </cell>
          <cell r="V36">
            <v>11392720112.74</v>
          </cell>
          <cell r="W36">
            <v>24118351593.439999</v>
          </cell>
          <cell r="X36">
            <v>6242117593.0799999</v>
          </cell>
          <cell r="Y36">
            <v>13903933536.33</v>
          </cell>
          <cell r="Z36">
            <v>2912466449.4899998</v>
          </cell>
          <cell r="AA36">
            <v>6309838315.0699997</v>
          </cell>
          <cell r="AB36">
            <v>18781085840.880001</v>
          </cell>
          <cell r="AC36">
            <v>2277279117.0100002</v>
          </cell>
          <cell r="AD36">
            <v>21549714816.549999</v>
          </cell>
          <cell r="AE36">
            <v>18351853542.049999</v>
          </cell>
          <cell r="AF36">
            <v>926756124.15999997</v>
          </cell>
          <cell r="AG36">
            <v>9566309879.3600006</v>
          </cell>
          <cell r="AH36">
            <v>11329684171.760002</v>
          </cell>
          <cell r="AI36">
            <v>34556768486.720001</v>
          </cell>
          <cell r="AJ36">
            <v>9960919767.3999996</v>
          </cell>
          <cell r="AK36">
            <v>31267249773.939999</v>
          </cell>
          <cell r="AL36">
            <v>15492074065.42</v>
          </cell>
          <cell r="AM36">
            <v>4372110273.8099995</v>
          </cell>
          <cell r="AN36">
            <v>17677277272.599998</v>
          </cell>
          <cell r="AO36">
            <v>7493396574.2800007</v>
          </cell>
          <cell r="AP36">
            <v>7195054040.4700003</v>
          </cell>
          <cell r="AQ36">
            <v>15262845944.460001</v>
          </cell>
          <cell r="AR36">
            <v>3062566465.3400002</v>
          </cell>
          <cell r="AS36">
            <v>18732463422.629997</v>
          </cell>
          <cell r="AT36">
            <v>14287116214.700001</v>
          </cell>
          <cell r="AU36">
            <v>10631405914.25</v>
          </cell>
          <cell r="AV36">
            <v>6999751254.8999996</v>
          </cell>
          <cell r="AW36">
            <v>13225413043.07</v>
          </cell>
          <cell r="AX36">
            <v>1183445246.1900001</v>
          </cell>
          <cell r="AY36">
            <v>1186668053.9000001</v>
          </cell>
          <cell r="AZ36">
            <v>8274337973.8699999</v>
          </cell>
          <cell r="BA36">
            <v>2679635414.04</v>
          </cell>
          <cell r="BB36">
            <v>5534349602.4800005</v>
          </cell>
          <cell r="BC36">
            <v>6878571094.9899998</v>
          </cell>
          <cell r="BD36">
            <v>5575625429.8999996</v>
          </cell>
          <cell r="BE36">
            <v>2683048234.1700001</v>
          </cell>
          <cell r="BF36">
            <v>7558085941.6999998</v>
          </cell>
          <cell r="BG36">
            <v>14454653205.09</v>
          </cell>
          <cell r="BH36">
            <v>7785154077.8799992</v>
          </cell>
          <cell r="BI36">
            <v>3434396813.8800001</v>
          </cell>
          <cell r="BJ36">
            <v>2791060646.73</v>
          </cell>
        </row>
        <row r="37">
          <cell r="B37" t="str">
            <v xml:space="preserve">    Por Cupos y Rotacion Portafolio</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t="e">
            <v>#N/A</v>
          </cell>
          <cell r="BJ37" t="e">
            <v>#N/A</v>
          </cell>
        </row>
        <row r="38">
          <cell r="B38" t="str">
            <v xml:space="preserve">    Por Cuentas de Ahorro</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t="e">
            <v>#N/A</v>
          </cell>
          <cell r="BJ38" t="e">
            <v>#N/A</v>
          </cell>
        </row>
        <row r="39">
          <cell r="A39" t="str">
            <v>1.1.5</v>
          </cell>
          <cell r="B39" t="str">
            <v>RECAUDO INTERESES CRÉDITO CONSTRUCTOR</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row>
        <row r="40">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t="e">
            <v>#N/A</v>
          </cell>
          <cell r="BJ40" t="e">
            <v>#N/A</v>
          </cell>
        </row>
        <row r="41">
          <cell r="A41" t="str">
            <v>1.2</v>
          </cell>
          <cell r="B41" t="str">
            <v>INGRESOS NO OPERACIONALES</v>
          </cell>
          <cell r="C41">
            <v>451644038</v>
          </cell>
          <cell r="D41">
            <v>275165852</v>
          </cell>
          <cell r="E41">
            <v>270039136</v>
          </cell>
          <cell r="F41">
            <v>273126358</v>
          </cell>
          <cell r="G41">
            <v>0</v>
          </cell>
          <cell r="H41">
            <v>91419250</v>
          </cell>
          <cell r="I41">
            <v>537750644</v>
          </cell>
          <cell r="J41">
            <v>81572820</v>
          </cell>
          <cell r="K41">
            <v>506342587</v>
          </cell>
          <cell r="L41">
            <v>82150439.780000001</v>
          </cell>
          <cell r="M41">
            <v>83654495.540000007</v>
          </cell>
          <cell r="N41">
            <v>304025650.81999999</v>
          </cell>
          <cell r="O41">
            <v>318145309</v>
          </cell>
          <cell r="P41">
            <v>0</v>
          </cell>
          <cell r="Q41">
            <v>0</v>
          </cell>
          <cell r="R41">
            <v>0</v>
          </cell>
          <cell r="S41">
            <v>0</v>
          </cell>
          <cell r="T41">
            <v>0</v>
          </cell>
          <cell r="U41">
            <v>0</v>
          </cell>
          <cell r="V41">
            <v>1607751423.8499999</v>
          </cell>
          <cell r="W41">
            <v>351646896.05000001</v>
          </cell>
          <cell r="X41">
            <v>365091861.69</v>
          </cell>
          <cell r="Y41">
            <v>373735507.70999998</v>
          </cell>
          <cell r="Z41">
            <v>0</v>
          </cell>
          <cell r="AA41">
            <v>261068172</v>
          </cell>
          <cell r="AB41">
            <v>403775332.26999998</v>
          </cell>
          <cell r="AC41">
            <v>338913588.95999998</v>
          </cell>
          <cell r="AD41">
            <v>408049844.59000003</v>
          </cell>
          <cell r="AE41">
            <v>405234224.37</v>
          </cell>
          <cell r="AF41">
            <v>401673935.77999997</v>
          </cell>
          <cell r="AG41">
            <v>379188428.06999999</v>
          </cell>
          <cell r="AH41">
            <v>441271165.03999996</v>
          </cell>
          <cell r="AI41">
            <v>442150953.71000004</v>
          </cell>
          <cell r="AJ41">
            <v>433971703.75</v>
          </cell>
          <cell r="AK41">
            <v>447539953.80000001</v>
          </cell>
          <cell r="AL41">
            <v>423666137.00999999</v>
          </cell>
          <cell r="AM41">
            <v>1133633563</v>
          </cell>
          <cell r="AN41">
            <v>159557147.86000001</v>
          </cell>
          <cell r="AO41">
            <v>0</v>
          </cell>
          <cell r="AP41">
            <v>1353208780.46</v>
          </cell>
          <cell r="AQ41">
            <v>436152720.22000003</v>
          </cell>
          <cell r="AR41">
            <v>137657911</v>
          </cell>
          <cell r="AS41">
            <v>536711975</v>
          </cell>
          <cell r="AT41">
            <v>646808250</v>
          </cell>
          <cell r="AU41">
            <v>980720175</v>
          </cell>
          <cell r="AV41">
            <v>1134840570</v>
          </cell>
          <cell r="AW41">
            <v>502004910</v>
          </cell>
          <cell r="AX41">
            <v>196750335</v>
          </cell>
          <cell r="AY41">
            <v>523510985</v>
          </cell>
          <cell r="AZ41">
            <v>517622694</v>
          </cell>
          <cell r="BA41">
            <v>1449025547</v>
          </cell>
          <cell r="BB41">
            <v>709796543</v>
          </cell>
          <cell r="BC41">
            <v>154715347181.69</v>
          </cell>
          <cell r="BD41">
            <v>367998722</v>
          </cell>
          <cell r="BE41">
            <v>118165515</v>
          </cell>
          <cell r="BF41">
            <v>550576617.93000007</v>
          </cell>
          <cell r="BG41">
            <v>1108755947</v>
          </cell>
          <cell r="BH41">
            <v>5526999</v>
          </cell>
          <cell r="BI41">
            <v>618497954.92000008</v>
          </cell>
          <cell r="BJ41">
            <v>1179704579.5799999</v>
          </cell>
        </row>
        <row r="42">
          <cell r="A42" t="str">
            <v>1.2.1</v>
          </cell>
          <cell r="B42" t="str">
            <v>COMISION POR RECAUDOS SEGUROS TERCEROS</v>
          </cell>
          <cell r="C42">
            <v>451644038</v>
          </cell>
          <cell r="D42">
            <v>275165852</v>
          </cell>
          <cell r="E42">
            <v>270039136</v>
          </cell>
          <cell r="F42">
            <v>273126358</v>
          </cell>
          <cell r="G42">
            <v>0</v>
          </cell>
          <cell r="H42">
            <v>91419250</v>
          </cell>
          <cell r="I42">
            <v>537750644</v>
          </cell>
          <cell r="J42">
            <v>81572820</v>
          </cell>
          <cell r="K42">
            <v>506342587</v>
          </cell>
          <cell r="L42">
            <v>82150439.780000001</v>
          </cell>
          <cell r="M42">
            <v>83654495.540000007</v>
          </cell>
          <cell r="N42">
            <v>304025650.81999999</v>
          </cell>
          <cell r="O42">
            <v>318145309</v>
          </cell>
          <cell r="P42">
            <v>0</v>
          </cell>
          <cell r="Q42">
            <v>0</v>
          </cell>
          <cell r="R42">
            <v>0</v>
          </cell>
          <cell r="S42">
            <v>0</v>
          </cell>
          <cell r="T42">
            <v>0</v>
          </cell>
          <cell r="U42">
            <v>0</v>
          </cell>
          <cell r="V42">
            <v>1607751423.8499999</v>
          </cell>
          <cell r="W42">
            <v>351646896.05000001</v>
          </cell>
          <cell r="X42">
            <v>365091861.69</v>
          </cell>
          <cell r="Y42">
            <v>373735507.70999998</v>
          </cell>
          <cell r="Z42">
            <v>0</v>
          </cell>
          <cell r="AA42">
            <v>261068172</v>
          </cell>
          <cell r="AB42">
            <v>403775332.26999998</v>
          </cell>
          <cell r="AC42">
            <v>338913588.95999998</v>
          </cell>
          <cell r="AD42">
            <v>408049844.59000003</v>
          </cell>
          <cell r="AE42">
            <v>405234224.37</v>
          </cell>
          <cell r="AF42">
            <v>401673935.77999997</v>
          </cell>
          <cell r="AG42">
            <v>379188428.06999999</v>
          </cell>
          <cell r="AH42">
            <v>441271165.03999996</v>
          </cell>
          <cell r="AI42">
            <v>442150953.71000004</v>
          </cell>
          <cell r="AJ42">
            <v>433971703.75</v>
          </cell>
          <cell r="AK42">
            <v>447539953.80000001</v>
          </cell>
          <cell r="AL42">
            <v>423666137.00999999</v>
          </cell>
          <cell r="AM42">
            <v>433633563</v>
          </cell>
          <cell r="AN42">
            <v>159557147.86000001</v>
          </cell>
          <cell r="AO42">
            <v>0</v>
          </cell>
          <cell r="AP42">
            <v>888208780.46000004</v>
          </cell>
          <cell r="AQ42">
            <v>436152720.22000003</v>
          </cell>
          <cell r="AR42">
            <v>137657911</v>
          </cell>
          <cell r="AS42">
            <v>536711975</v>
          </cell>
          <cell r="AT42">
            <v>646808250</v>
          </cell>
          <cell r="AU42">
            <v>480952145</v>
          </cell>
          <cell r="AV42">
            <v>494840570</v>
          </cell>
          <cell r="AW42">
            <v>502004910</v>
          </cell>
          <cell r="AX42">
            <v>181255093</v>
          </cell>
          <cell r="AY42">
            <v>520509445</v>
          </cell>
          <cell r="AZ42">
            <v>517622694</v>
          </cell>
          <cell r="BA42">
            <v>684118710</v>
          </cell>
          <cell r="BB42">
            <v>704415215</v>
          </cell>
          <cell r="BC42">
            <v>548662951</v>
          </cell>
          <cell r="BD42">
            <v>352861087</v>
          </cell>
          <cell r="BE42">
            <v>115116215</v>
          </cell>
          <cell r="BF42">
            <v>547625917.93000007</v>
          </cell>
          <cell r="BG42">
            <v>779086380</v>
          </cell>
          <cell r="BH42">
            <v>0</v>
          </cell>
          <cell r="BI42">
            <v>613069227.92000008</v>
          </cell>
          <cell r="BJ42">
            <v>961351994.57999992</v>
          </cell>
        </row>
        <row r="43">
          <cell r="B43" t="str">
            <v xml:space="preserve">   Primas Grupo Vida Deudores</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t="e">
            <v>#N/A</v>
          </cell>
          <cell r="BJ43" t="e">
            <v>#N/A</v>
          </cell>
        </row>
        <row r="44">
          <cell r="B44" t="str">
            <v xml:space="preserve">   Primas Seguro de Desempleo</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t="e">
            <v>#N/A</v>
          </cell>
          <cell r="BJ44" t="e">
            <v>#N/A</v>
          </cell>
        </row>
        <row r="45">
          <cell r="B45" t="str">
            <v xml:space="preserve">   Primas Incendio Deudores con IVA</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t="e">
            <v>#N/A</v>
          </cell>
          <cell r="BJ45" t="e">
            <v>#N/A</v>
          </cell>
        </row>
        <row r="46">
          <cell r="B46" t="str">
            <v xml:space="preserve">   Primas Vida Grupo Solidario</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t="e">
            <v>#N/A</v>
          </cell>
          <cell r="BJ46" t="e">
            <v>#N/A</v>
          </cell>
        </row>
        <row r="47">
          <cell r="B47" t="str">
            <v xml:space="preserve">   Primas Educativo</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t="e">
            <v>#N/A</v>
          </cell>
          <cell r="BJ47" t="e">
            <v>#N/A</v>
          </cell>
        </row>
        <row r="48">
          <cell r="A48" t="str">
            <v>1.2.2</v>
          </cell>
          <cell r="B48" t="str">
            <v xml:space="preserve">Arrendamiento Activos fijos </v>
          </cell>
          <cell r="AI48">
            <v>0</v>
          </cell>
          <cell r="AJ48">
            <v>0</v>
          </cell>
          <cell r="AK48">
            <v>0</v>
          </cell>
          <cell r="AL48">
            <v>0</v>
          </cell>
          <cell r="AM48">
            <v>700000000</v>
          </cell>
          <cell r="AN48">
            <v>0</v>
          </cell>
          <cell r="AO48">
            <v>0</v>
          </cell>
          <cell r="AP48">
            <v>465000000</v>
          </cell>
          <cell r="AQ48">
            <v>0</v>
          </cell>
          <cell r="AR48">
            <v>0</v>
          </cell>
          <cell r="AS48">
            <v>0</v>
          </cell>
          <cell r="AT48">
            <v>0</v>
          </cell>
          <cell r="AU48">
            <v>499768030</v>
          </cell>
          <cell r="AV48">
            <v>0</v>
          </cell>
          <cell r="AW48">
            <v>0</v>
          </cell>
          <cell r="AX48">
            <v>15495242</v>
          </cell>
          <cell r="AY48">
            <v>3001540</v>
          </cell>
          <cell r="AZ48">
            <v>0</v>
          </cell>
          <cell r="BA48">
            <v>764906837</v>
          </cell>
          <cell r="BB48">
            <v>5381328</v>
          </cell>
          <cell r="BC48">
            <v>3000000</v>
          </cell>
          <cell r="BD48">
            <v>15137635</v>
          </cell>
          <cell r="BE48">
            <v>3049300</v>
          </cell>
          <cell r="BF48">
            <v>2950700</v>
          </cell>
          <cell r="BG48">
            <v>329669567</v>
          </cell>
          <cell r="BH48">
            <v>5526999</v>
          </cell>
          <cell r="BI48">
            <v>5428727</v>
          </cell>
          <cell r="BJ48">
            <v>218352585</v>
          </cell>
        </row>
        <row r="49">
          <cell r="A49" t="str">
            <v>1.2.3</v>
          </cell>
          <cell r="B49" t="str">
            <v>Venta de Activos</v>
          </cell>
          <cell r="AI49">
            <v>0</v>
          </cell>
          <cell r="AJ49">
            <v>0</v>
          </cell>
          <cell r="AK49">
            <v>0</v>
          </cell>
          <cell r="AL49">
            <v>0</v>
          </cell>
          <cell r="AM49">
            <v>0</v>
          </cell>
          <cell r="AN49">
            <v>0</v>
          </cell>
          <cell r="AO49">
            <v>0</v>
          </cell>
          <cell r="AP49">
            <v>0</v>
          </cell>
          <cell r="AQ49">
            <v>0</v>
          </cell>
          <cell r="AR49">
            <v>0</v>
          </cell>
          <cell r="AS49">
            <v>0</v>
          </cell>
          <cell r="AT49">
            <v>0</v>
          </cell>
          <cell r="AU49">
            <v>0</v>
          </cell>
          <cell r="AV49">
            <v>640000000</v>
          </cell>
          <cell r="AW49">
            <v>0</v>
          </cell>
          <cell r="AX49">
            <v>0</v>
          </cell>
          <cell r="AY49">
            <v>0</v>
          </cell>
          <cell r="AZ49">
            <v>0</v>
          </cell>
          <cell r="BA49">
            <v>0</v>
          </cell>
          <cell r="BB49">
            <v>0</v>
          </cell>
          <cell r="BC49">
            <v>154163684230.69</v>
          </cell>
          <cell r="BD49">
            <v>0</v>
          </cell>
          <cell r="BE49">
            <v>0</v>
          </cell>
          <cell r="BF49">
            <v>0</v>
          </cell>
          <cell r="BG49">
            <v>0</v>
          </cell>
          <cell r="BH49">
            <v>0</v>
          </cell>
          <cell r="BI49">
            <v>0</v>
          </cell>
          <cell r="BJ49">
            <v>0</v>
          </cell>
        </row>
        <row r="50">
          <cell r="A50" t="str">
            <v>1.2.4</v>
          </cell>
          <cell r="B50" t="str">
            <v xml:space="preserve">  Ingreso comision adms. Cartera titularizada</v>
          </cell>
          <cell r="AX50">
            <v>1063432245249</v>
          </cell>
          <cell r="AY50">
            <v>0</v>
          </cell>
          <cell r="AZ50">
            <v>0</v>
          </cell>
          <cell r="BA50">
            <v>0</v>
          </cell>
          <cell r="BB50">
            <v>0</v>
          </cell>
          <cell r="BC50">
            <v>0</v>
          </cell>
          <cell r="BD50">
            <v>0</v>
          </cell>
          <cell r="BE50">
            <v>219.06177826000001</v>
          </cell>
          <cell r="BF50">
            <v>200.56138052</v>
          </cell>
          <cell r="BG50">
            <v>159.70947878999999</v>
          </cell>
          <cell r="BH50">
            <v>157.60001488</v>
          </cell>
          <cell r="BI50">
            <v>155.53731318999999</v>
          </cell>
          <cell r="BJ50">
            <v>154.84847453</v>
          </cell>
        </row>
        <row r="51">
          <cell r="A51">
            <v>1.3</v>
          </cell>
          <cell r="B51" t="str">
            <v>Disponibilidad inicial</v>
          </cell>
          <cell r="C51">
            <v>3</v>
          </cell>
          <cell r="D51">
            <v>4</v>
          </cell>
          <cell r="E51">
            <v>5</v>
          </cell>
          <cell r="F51">
            <v>6</v>
          </cell>
          <cell r="G51">
            <v>7</v>
          </cell>
          <cell r="H51">
            <v>8</v>
          </cell>
          <cell r="I51">
            <v>9</v>
          </cell>
          <cell r="J51">
            <v>10</v>
          </cell>
          <cell r="K51">
            <v>11</v>
          </cell>
          <cell r="L51">
            <v>12</v>
          </cell>
          <cell r="M51">
            <v>13</v>
          </cell>
          <cell r="N51">
            <v>14</v>
          </cell>
          <cell r="O51">
            <v>15</v>
          </cell>
          <cell r="P51">
            <v>16</v>
          </cell>
          <cell r="Q51">
            <v>17</v>
          </cell>
          <cell r="R51">
            <v>18</v>
          </cell>
          <cell r="S51">
            <v>19</v>
          </cell>
          <cell r="T51">
            <v>20</v>
          </cell>
          <cell r="U51">
            <v>21</v>
          </cell>
          <cell r="V51">
            <v>22</v>
          </cell>
          <cell r="W51">
            <v>23</v>
          </cell>
          <cell r="X51">
            <v>24</v>
          </cell>
          <cell r="Y51">
            <v>25</v>
          </cell>
          <cell r="Z51">
            <v>26</v>
          </cell>
          <cell r="AA51">
            <v>27</v>
          </cell>
          <cell r="AB51">
            <v>28</v>
          </cell>
          <cell r="AC51">
            <v>29</v>
          </cell>
          <cell r="AD51">
            <v>30</v>
          </cell>
          <cell r="AE51">
            <v>31</v>
          </cell>
          <cell r="AF51">
            <v>32</v>
          </cell>
          <cell r="AG51">
            <v>33</v>
          </cell>
          <cell r="AH51">
            <v>34</v>
          </cell>
          <cell r="AI51">
            <v>35</v>
          </cell>
          <cell r="AJ51">
            <v>36</v>
          </cell>
          <cell r="AK51">
            <v>37</v>
          </cell>
          <cell r="AL51">
            <v>38</v>
          </cell>
          <cell r="AM51">
            <v>39</v>
          </cell>
          <cell r="AN51">
            <v>40</v>
          </cell>
          <cell r="AO51">
            <v>41</v>
          </cell>
          <cell r="AP51">
            <v>42</v>
          </cell>
          <cell r="AQ51">
            <v>43</v>
          </cell>
          <cell r="AR51">
            <v>44</v>
          </cell>
          <cell r="AS51">
            <v>45</v>
          </cell>
          <cell r="AT51">
            <v>46</v>
          </cell>
          <cell r="AU51">
            <v>47</v>
          </cell>
          <cell r="AV51">
            <v>48</v>
          </cell>
          <cell r="AW51">
            <v>49</v>
          </cell>
          <cell r="AX51">
            <v>1063432245249</v>
          </cell>
          <cell r="AY51">
            <v>34835762730</v>
          </cell>
          <cell r="AZ51">
            <v>543080664556</v>
          </cell>
          <cell r="BA51">
            <v>-97292953261</v>
          </cell>
          <cell r="BB51">
            <v>-65832392930</v>
          </cell>
          <cell r="BC51">
            <v>83664416692.390137</v>
          </cell>
          <cell r="BD51">
            <v>-15062355420.330078</v>
          </cell>
          <cell r="BE51">
            <v>-30736700512</v>
          </cell>
          <cell r="BF51">
            <v>-22817763989.940186</v>
          </cell>
          <cell r="BG51">
            <v>-25798126185</v>
          </cell>
          <cell r="BH51">
            <v>-16125494123</v>
          </cell>
          <cell r="BI51">
            <v>5684156313.1799316</v>
          </cell>
          <cell r="BJ51">
            <v>62</v>
          </cell>
          <cell r="BK51">
            <v>63</v>
          </cell>
          <cell r="BL51">
            <v>64</v>
          </cell>
          <cell r="BM51">
            <v>65</v>
          </cell>
          <cell r="BN51">
            <v>66</v>
          </cell>
          <cell r="BO51">
            <v>67</v>
          </cell>
          <cell r="BP51">
            <v>68</v>
          </cell>
          <cell r="BQ51">
            <v>69</v>
          </cell>
        </row>
        <row r="52">
          <cell r="A52">
            <v>1</v>
          </cell>
          <cell r="B52">
            <v>2</v>
          </cell>
          <cell r="C52">
            <v>3</v>
          </cell>
          <cell r="D52">
            <v>4</v>
          </cell>
          <cell r="E52">
            <v>5</v>
          </cell>
          <cell r="F52">
            <v>6</v>
          </cell>
          <cell r="G52">
            <v>7</v>
          </cell>
          <cell r="H52">
            <v>8</v>
          </cell>
          <cell r="I52">
            <v>9</v>
          </cell>
          <cell r="J52">
            <v>10</v>
          </cell>
          <cell r="K52">
            <v>11</v>
          </cell>
          <cell r="L52">
            <v>12</v>
          </cell>
          <cell r="M52">
            <v>13</v>
          </cell>
          <cell r="N52">
            <v>14</v>
          </cell>
          <cell r="O52">
            <v>15</v>
          </cell>
          <cell r="P52">
            <v>16</v>
          </cell>
          <cell r="Q52">
            <v>17</v>
          </cell>
          <cell r="R52">
            <v>18</v>
          </cell>
          <cell r="S52">
            <v>19</v>
          </cell>
          <cell r="T52">
            <v>20</v>
          </cell>
          <cell r="U52">
            <v>21</v>
          </cell>
          <cell r="V52">
            <v>22</v>
          </cell>
          <cell r="W52">
            <v>23</v>
          </cell>
          <cell r="X52">
            <v>24</v>
          </cell>
          <cell r="Y52">
            <v>25</v>
          </cell>
          <cell r="Z52">
            <v>26</v>
          </cell>
          <cell r="AA52">
            <v>27</v>
          </cell>
          <cell r="AB52">
            <v>28</v>
          </cell>
          <cell r="AC52">
            <v>29</v>
          </cell>
          <cell r="AD52">
            <v>30</v>
          </cell>
          <cell r="AE52">
            <v>31</v>
          </cell>
          <cell r="AF52">
            <v>32</v>
          </cell>
          <cell r="AG52">
            <v>33</v>
          </cell>
          <cell r="AH52">
            <v>34</v>
          </cell>
          <cell r="AI52">
            <v>35</v>
          </cell>
          <cell r="AJ52">
            <v>36</v>
          </cell>
          <cell r="AK52">
            <v>37</v>
          </cell>
          <cell r="AL52">
            <v>38</v>
          </cell>
          <cell r="AM52">
            <v>39</v>
          </cell>
          <cell r="AN52">
            <v>40</v>
          </cell>
          <cell r="AO52">
            <v>41</v>
          </cell>
          <cell r="AP52">
            <v>42</v>
          </cell>
          <cell r="AQ52">
            <v>43</v>
          </cell>
          <cell r="AR52">
            <v>44</v>
          </cell>
          <cell r="AS52">
            <v>45</v>
          </cell>
          <cell r="AT52">
            <v>46</v>
          </cell>
          <cell r="AU52">
            <v>47</v>
          </cell>
          <cell r="AV52">
            <v>48</v>
          </cell>
          <cell r="AW52">
            <v>49</v>
          </cell>
          <cell r="AX52">
            <v>50</v>
          </cell>
          <cell r="AY52">
            <v>51</v>
          </cell>
          <cell r="AZ52">
            <v>52</v>
          </cell>
          <cell r="BA52">
            <v>53</v>
          </cell>
          <cell r="BB52">
            <v>54</v>
          </cell>
          <cell r="BC52">
            <v>55</v>
          </cell>
          <cell r="BD52">
            <v>56</v>
          </cell>
          <cell r="BE52">
            <v>57</v>
          </cell>
          <cell r="BF52">
            <v>58</v>
          </cell>
          <cell r="BG52">
            <v>59</v>
          </cell>
          <cell r="BH52">
            <v>60</v>
          </cell>
          <cell r="BI52">
            <v>61</v>
          </cell>
          <cell r="BJ52">
            <v>62</v>
          </cell>
          <cell r="BK52">
            <v>63</v>
          </cell>
          <cell r="BL52">
            <v>64</v>
          </cell>
          <cell r="BM52">
            <v>65</v>
          </cell>
          <cell r="BN52">
            <v>66</v>
          </cell>
          <cell r="BO52">
            <v>67</v>
          </cell>
          <cell r="BP52">
            <v>68</v>
          </cell>
          <cell r="BQ52">
            <v>69</v>
          </cell>
        </row>
        <row r="53">
          <cell r="A53" t="str">
            <v>Consolidado</v>
          </cell>
        </row>
        <row r="54">
          <cell r="A54" t="str">
            <v>INGRESOS</v>
          </cell>
        </row>
        <row r="55">
          <cell r="A55" t="str">
            <v>INGRESOS</v>
          </cell>
          <cell r="C55">
            <v>40179</v>
          </cell>
          <cell r="D55">
            <v>40210</v>
          </cell>
          <cell r="E55">
            <v>40238</v>
          </cell>
          <cell r="F55">
            <v>40269</v>
          </cell>
          <cell r="G55">
            <v>40299</v>
          </cell>
          <cell r="H55">
            <v>40330</v>
          </cell>
          <cell r="I55">
            <v>40360</v>
          </cell>
          <cell r="J55">
            <v>40391</v>
          </cell>
          <cell r="K55">
            <v>40422</v>
          </cell>
          <cell r="L55">
            <v>40452</v>
          </cell>
          <cell r="M55">
            <v>40483</v>
          </cell>
          <cell r="N55">
            <v>40513</v>
          </cell>
          <cell r="O55">
            <v>40544</v>
          </cell>
          <cell r="P55">
            <v>40575</v>
          </cell>
          <cell r="Q55">
            <v>40603</v>
          </cell>
          <cell r="R55">
            <v>40634</v>
          </cell>
          <cell r="S55">
            <v>40664</v>
          </cell>
          <cell r="T55">
            <v>40695</v>
          </cell>
          <cell r="U55">
            <v>40725</v>
          </cell>
          <cell r="V55">
            <v>40756</v>
          </cell>
          <cell r="W55">
            <v>40787</v>
          </cell>
          <cell r="X55">
            <v>40817</v>
          </cell>
          <cell r="Y55">
            <v>40848</v>
          </cell>
          <cell r="Z55">
            <v>40878</v>
          </cell>
          <cell r="AA55">
            <v>40909</v>
          </cell>
          <cell r="AB55">
            <v>40940</v>
          </cell>
          <cell r="AC55">
            <v>40969</v>
          </cell>
          <cell r="AD55">
            <v>41000</v>
          </cell>
          <cell r="AE55">
            <v>41030</v>
          </cell>
          <cell r="AF55">
            <v>41061</v>
          </cell>
          <cell r="AG55">
            <v>41091</v>
          </cell>
          <cell r="AH55">
            <v>41122</v>
          </cell>
          <cell r="AI55">
            <v>41153</v>
          </cell>
          <cell r="AJ55">
            <v>41183</v>
          </cell>
          <cell r="AK55">
            <v>41214</v>
          </cell>
          <cell r="AL55">
            <v>41244</v>
          </cell>
          <cell r="AM55">
            <v>41275</v>
          </cell>
          <cell r="AN55">
            <v>41306</v>
          </cell>
          <cell r="AO55">
            <v>41334</v>
          </cell>
          <cell r="AP55">
            <v>41365</v>
          </cell>
          <cell r="AQ55">
            <v>41395</v>
          </cell>
          <cell r="AR55">
            <v>41426</v>
          </cell>
          <cell r="AS55">
            <v>41456</v>
          </cell>
          <cell r="AT55">
            <v>41487</v>
          </cell>
          <cell r="AU55">
            <v>41518</v>
          </cell>
          <cell r="AV55">
            <v>41548</v>
          </cell>
          <cell r="AW55">
            <v>41579</v>
          </cell>
          <cell r="AX55">
            <v>41609</v>
          </cell>
          <cell r="AY55">
            <v>41640</v>
          </cell>
          <cell r="AZ55">
            <v>41671</v>
          </cell>
          <cell r="BA55">
            <v>41699</v>
          </cell>
          <cell r="BB55">
            <v>41730</v>
          </cell>
          <cell r="BC55">
            <v>41760</v>
          </cell>
          <cell r="BD55">
            <v>41791</v>
          </cell>
          <cell r="BE55">
            <v>41821</v>
          </cell>
          <cell r="BF55">
            <v>41852</v>
          </cell>
          <cell r="BG55">
            <v>41883</v>
          </cell>
          <cell r="BH55">
            <v>41913</v>
          </cell>
          <cell r="BI55">
            <v>41944</v>
          </cell>
          <cell r="BJ55">
            <v>41974</v>
          </cell>
          <cell r="BK55">
            <v>42005</v>
          </cell>
          <cell r="BL55">
            <v>42036</v>
          </cell>
          <cell r="BM55">
            <v>42064</v>
          </cell>
          <cell r="BN55">
            <v>42095</v>
          </cell>
          <cell r="BO55">
            <v>42125</v>
          </cell>
          <cell r="BP55">
            <v>42156</v>
          </cell>
          <cell r="BQ55">
            <v>42186</v>
          </cell>
          <cell r="BR55">
            <v>42217</v>
          </cell>
          <cell r="BS55">
            <v>42248</v>
          </cell>
          <cell r="BT55">
            <v>42278</v>
          </cell>
          <cell r="BU55">
            <v>42309</v>
          </cell>
          <cell r="BV55">
            <v>42339</v>
          </cell>
          <cell r="BW55">
            <v>42370</v>
          </cell>
          <cell r="BX55">
            <v>42401</v>
          </cell>
          <cell r="BY55">
            <v>42430</v>
          </cell>
          <cell r="BZ55">
            <v>42461</v>
          </cell>
          <cell r="CA55">
            <v>42491</v>
          </cell>
          <cell r="CB55">
            <v>42522</v>
          </cell>
          <cell r="CC55">
            <v>42552</v>
          </cell>
          <cell r="CD55">
            <v>42583</v>
          </cell>
          <cell r="CE55">
            <v>42614</v>
          </cell>
        </row>
        <row r="56">
          <cell r="B56" t="str">
            <v>INGRESOS + DISPONIBILIDAD INICIAL</v>
          </cell>
          <cell r="C56">
            <v>40179</v>
          </cell>
          <cell r="D56">
            <v>40210</v>
          </cell>
          <cell r="E56">
            <v>40238</v>
          </cell>
          <cell r="F56">
            <v>40269</v>
          </cell>
          <cell r="G56">
            <v>40299</v>
          </cell>
          <cell r="H56">
            <v>40330</v>
          </cell>
          <cell r="I56">
            <v>40360</v>
          </cell>
          <cell r="J56">
            <v>40391</v>
          </cell>
          <cell r="K56">
            <v>40422</v>
          </cell>
          <cell r="L56">
            <v>40452</v>
          </cell>
          <cell r="M56">
            <v>40483</v>
          </cell>
          <cell r="N56">
            <v>40513</v>
          </cell>
          <cell r="O56">
            <v>40544</v>
          </cell>
          <cell r="P56">
            <v>40575</v>
          </cell>
          <cell r="Q56">
            <v>40603</v>
          </cell>
          <cell r="R56">
            <v>40634</v>
          </cell>
          <cell r="S56">
            <v>40664</v>
          </cell>
          <cell r="T56">
            <v>40695</v>
          </cell>
          <cell r="U56">
            <v>40725</v>
          </cell>
          <cell r="V56">
            <v>40756</v>
          </cell>
          <cell r="W56">
            <v>40787</v>
          </cell>
          <cell r="X56">
            <v>40817</v>
          </cell>
          <cell r="Y56">
            <v>40848</v>
          </cell>
          <cell r="Z56">
            <v>40878</v>
          </cell>
          <cell r="AA56">
            <v>40909</v>
          </cell>
          <cell r="AB56">
            <v>40940</v>
          </cell>
          <cell r="AC56">
            <v>40969</v>
          </cell>
          <cell r="AD56">
            <v>41000</v>
          </cell>
          <cell r="AE56">
            <v>41030</v>
          </cell>
          <cell r="AF56">
            <v>41061</v>
          </cell>
          <cell r="AG56">
            <v>41091</v>
          </cell>
          <cell r="AH56">
            <v>41122</v>
          </cell>
          <cell r="AI56">
            <v>41153</v>
          </cell>
          <cell r="AJ56">
            <v>41183</v>
          </cell>
          <cell r="AK56">
            <v>41214</v>
          </cell>
          <cell r="AL56">
            <v>41244</v>
          </cell>
          <cell r="AM56">
            <v>41275</v>
          </cell>
          <cell r="AN56">
            <v>41306</v>
          </cell>
          <cell r="AO56">
            <v>41334</v>
          </cell>
          <cell r="AP56">
            <v>41365</v>
          </cell>
          <cell r="AQ56">
            <v>41395</v>
          </cell>
          <cell r="AR56">
            <v>41426</v>
          </cell>
          <cell r="AS56">
            <v>41456</v>
          </cell>
          <cell r="AT56">
            <v>41487</v>
          </cell>
          <cell r="AU56">
            <v>41518</v>
          </cell>
          <cell r="AV56">
            <v>41548</v>
          </cell>
          <cell r="AW56">
            <v>41579</v>
          </cell>
          <cell r="AX56">
            <v>41609</v>
          </cell>
          <cell r="AY56">
            <v>41640</v>
          </cell>
          <cell r="AZ56">
            <v>41671</v>
          </cell>
          <cell r="BA56">
            <v>41699</v>
          </cell>
          <cell r="BB56">
            <v>41730</v>
          </cell>
          <cell r="BC56">
            <v>41760</v>
          </cell>
          <cell r="BD56">
            <v>41791</v>
          </cell>
          <cell r="BE56">
            <v>41821</v>
          </cell>
          <cell r="BF56">
            <v>41852</v>
          </cell>
          <cell r="BG56">
            <v>41883</v>
          </cell>
          <cell r="BH56">
            <v>41913</v>
          </cell>
          <cell r="BI56">
            <v>41944</v>
          </cell>
          <cell r="BJ56">
            <v>41974</v>
          </cell>
          <cell r="BK56">
            <v>42005</v>
          </cell>
          <cell r="BL56">
            <v>42036</v>
          </cell>
          <cell r="BM56">
            <v>42064</v>
          </cell>
          <cell r="BN56">
            <v>42095</v>
          </cell>
          <cell r="BO56">
            <v>42125</v>
          </cell>
          <cell r="BP56">
            <v>42156</v>
          </cell>
          <cell r="BQ56">
            <v>42186</v>
          </cell>
          <cell r="BR56">
            <v>42217</v>
          </cell>
          <cell r="BS56">
            <v>42248</v>
          </cell>
          <cell r="BT56">
            <v>42278</v>
          </cell>
          <cell r="BU56">
            <v>42309</v>
          </cell>
          <cell r="BV56">
            <v>42339</v>
          </cell>
          <cell r="BW56">
            <v>42370</v>
          </cell>
          <cell r="BX56">
            <v>42401</v>
          </cell>
          <cell r="BY56">
            <v>42430</v>
          </cell>
          <cell r="BZ56">
            <v>42461</v>
          </cell>
          <cell r="CA56">
            <v>42491</v>
          </cell>
          <cell r="CB56">
            <v>42522</v>
          </cell>
          <cell r="CC56">
            <v>42552</v>
          </cell>
          <cell r="CD56">
            <v>42583</v>
          </cell>
          <cell r="CE56">
            <v>42614</v>
          </cell>
        </row>
        <row r="57">
          <cell r="A57" t="str">
            <v>1.</v>
          </cell>
          <cell r="B57" t="str">
            <v>INGRESOS + DISPONIBILIDAD INICIAL</v>
          </cell>
          <cell r="C57">
            <v>126845043258.29999</v>
          </cell>
          <cell r="D57">
            <v>641303635517.81006</v>
          </cell>
          <cell r="E57">
            <v>778548491391.61011</v>
          </cell>
          <cell r="F57">
            <v>897546284313.81006</v>
          </cell>
          <cell r="G57">
            <v>1014730436012.51</v>
          </cell>
          <cell r="H57">
            <v>1124812806676.8999</v>
          </cell>
          <cell r="I57">
            <v>1240306111284.04</v>
          </cell>
          <cell r="J57">
            <v>1349072039682.8601</v>
          </cell>
          <cell r="K57">
            <v>1498583285380.4001</v>
          </cell>
          <cell r="L57">
            <v>1608101162543.3301</v>
          </cell>
          <cell r="M57">
            <v>1725016535968.1201</v>
          </cell>
          <cell r="N57">
            <v>1872081595833.8101</v>
          </cell>
          <cell r="O57">
            <v>121413333009.27</v>
          </cell>
          <cell r="P57">
            <v>694734582936.23999</v>
          </cell>
          <cell r="Q57">
            <v>820831582619.33997</v>
          </cell>
          <cell r="R57">
            <v>942132194386.33997</v>
          </cell>
          <cell r="S57">
            <v>1137539234907.0801</v>
          </cell>
          <cell r="T57">
            <v>1272004935415.98</v>
          </cell>
          <cell r="U57">
            <v>1405286817712.77</v>
          </cell>
          <cell r="V57">
            <v>1543508680700.4299</v>
          </cell>
          <cell r="W57">
            <v>1682376725616.01</v>
          </cell>
          <cell r="X57">
            <v>1807280657998.79</v>
          </cell>
          <cell r="Y57">
            <v>1937158114564.71</v>
          </cell>
          <cell r="Z57">
            <v>2101538918597.3301</v>
          </cell>
          <cell r="AA57">
            <v>148038680668.60999</v>
          </cell>
          <cell r="AB57">
            <v>821782517622.33008</v>
          </cell>
          <cell r="AC57">
            <v>994308888259.04004</v>
          </cell>
          <cell r="AD57">
            <v>1167454912769.22</v>
          </cell>
          <cell r="AE57">
            <v>1330683042676.4399</v>
          </cell>
          <cell r="AF57">
            <v>1475288464010.8501</v>
          </cell>
          <cell r="AG57">
            <v>1642180005344.8301</v>
          </cell>
          <cell r="AH57">
            <v>1791634324855.76</v>
          </cell>
          <cell r="AI57">
            <v>1957004747331.1699</v>
          </cell>
          <cell r="AJ57">
            <v>2112521783096.8398</v>
          </cell>
          <cell r="AK57">
            <v>2274294986179.4897</v>
          </cell>
          <cell r="AL57">
            <v>2471503939386.7695</v>
          </cell>
          <cell r="AM57">
            <v>165669398592.00998</v>
          </cell>
          <cell r="AN57">
            <v>948246352604.94983</v>
          </cell>
          <cell r="AO57">
            <v>1113143868585.7197</v>
          </cell>
          <cell r="AP57">
            <v>1271517712837.4697</v>
          </cell>
          <cell r="AQ57">
            <v>1443762191491.4998</v>
          </cell>
          <cell r="AR57">
            <v>1600154562834.2397</v>
          </cell>
          <cell r="AS57">
            <v>1805612479498.9897</v>
          </cell>
          <cell r="AT57">
            <v>1966845994948.8098</v>
          </cell>
          <cell r="AU57">
            <v>2122610520083.8398</v>
          </cell>
          <cell r="AV57">
            <v>2292243807023.1797</v>
          </cell>
          <cell r="AW57">
            <v>2448299425094.3198</v>
          </cell>
          <cell r="AX57">
            <v>2664064188029.98</v>
          </cell>
          <cell r="AY57">
            <v>1277177556254.8301</v>
          </cell>
          <cell r="AZ57">
            <v>2688201596114.8804</v>
          </cell>
          <cell r="BA57">
            <v>2792965131192.7104</v>
          </cell>
          <cell r="BB57">
            <v>2907956320546.4707</v>
          </cell>
          <cell r="BC57">
            <v>3328009048317.0308</v>
          </cell>
          <cell r="BD57">
            <v>3471450076368.8306</v>
          </cell>
          <cell r="BE57">
            <v>3643740589664.3706</v>
          </cell>
          <cell r="BF57">
            <v>3791552374414.6104</v>
          </cell>
          <cell r="BG57">
            <v>3959738346046.7803</v>
          </cell>
          <cell r="BH57">
            <v>4111188362111.29</v>
          </cell>
          <cell r="BI57">
            <v>4273339251274.0898</v>
          </cell>
          <cell r="BJ57">
            <v>4503338406873.5898</v>
          </cell>
          <cell r="BK57">
            <v>4503338406873.5898</v>
          </cell>
          <cell r="BL57">
            <v>4503338406873.5898</v>
          </cell>
          <cell r="BM57">
            <v>4503338406873.5898</v>
          </cell>
          <cell r="BN57">
            <v>4503338406873.5898</v>
          </cell>
          <cell r="BO57">
            <v>4503338406873.5898</v>
          </cell>
          <cell r="BP57">
            <v>4503338406873.5898</v>
          </cell>
          <cell r="BQ57">
            <v>2127651902560.3101</v>
          </cell>
        </row>
        <row r="58">
          <cell r="A58" t="str">
            <v>1.</v>
          </cell>
          <cell r="B58" t="str">
            <v>INGRESOS VIGENCIA</v>
          </cell>
          <cell r="C58">
            <v>126845043258.29999</v>
          </cell>
          <cell r="D58">
            <v>0</v>
          </cell>
          <cell r="E58">
            <v>0</v>
          </cell>
          <cell r="F58">
            <v>0</v>
          </cell>
          <cell r="G58">
            <v>0</v>
          </cell>
          <cell r="H58">
            <v>0</v>
          </cell>
          <cell r="I58">
            <v>0</v>
          </cell>
          <cell r="J58">
            <v>0</v>
          </cell>
          <cell r="K58">
            <v>0</v>
          </cell>
          <cell r="L58">
            <v>0</v>
          </cell>
          <cell r="M58">
            <v>0</v>
          </cell>
          <cell r="N58">
            <v>0</v>
          </cell>
          <cell r="O58">
            <v>121413333009.27</v>
          </cell>
          <cell r="P58">
            <v>0</v>
          </cell>
          <cell r="Q58">
            <v>0</v>
          </cell>
          <cell r="R58">
            <v>0</v>
          </cell>
          <cell r="S58">
            <v>0</v>
          </cell>
          <cell r="T58">
            <v>0</v>
          </cell>
          <cell r="U58">
            <v>0</v>
          </cell>
          <cell r="V58">
            <v>0</v>
          </cell>
          <cell r="W58">
            <v>0</v>
          </cell>
          <cell r="X58">
            <v>0</v>
          </cell>
          <cell r="Y58">
            <v>0</v>
          </cell>
          <cell r="Z58">
            <v>0</v>
          </cell>
          <cell r="AA58">
            <v>148038680668.60999</v>
          </cell>
          <cell r="AB58">
            <v>0</v>
          </cell>
          <cell r="AC58">
            <v>0</v>
          </cell>
          <cell r="AD58">
            <v>0</v>
          </cell>
          <cell r="AE58">
            <v>0</v>
          </cell>
          <cell r="AF58">
            <v>0</v>
          </cell>
          <cell r="AG58">
            <v>0</v>
          </cell>
          <cell r="AH58">
            <v>0</v>
          </cell>
          <cell r="AI58">
            <v>0</v>
          </cell>
          <cell r="AJ58">
            <v>0</v>
          </cell>
          <cell r="AK58">
            <v>0</v>
          </cell>
          <cell r="AL58">
            <v>0</v>
          </cell>
          <cell r="AM58">
            <v>165669398592.00998</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row>
        <row r="59">
          <cell r="A59" t="str">
            <v>1.1</v>
          </cell>
          <cell r="B59" t="str">
            <v>INGRESOS OPERACIONALES</v>
          </cell>
          <cell r="C59">
            <v>126393399220.29999</v>
          </cell>
          <cell r="D59">
            <v>0</v>
          </cell>
          <cell r="E59">
            <v>0</v>
          </cell>
          <cell r="F59">
            <v>0</v>
          </cell>
          <cell r="G59">
            <v>0</v>
          </cell>
          <cell r="H59">
            <v>0</v>
          </cell>
          <cell r="I59">
            <v>0</v>
          </cell>
          <cell r="J59">
            <v>0</v>
          </cell>
          <cell r="K59">
            <v>0</v>
          </cell>
          <cell r="L59">
            <v>0</v>
          </cell>
          <cell r="M59">
            <v>0</v>
          </cell>
          <cell r="N59">
            <v>0</v>
          </cell>
          <cell r="O59">
            <v>121095187700.27</v>
          </cell>
          <cell r="P59">
            <v>0</v>
          </cell>
          <cell r="Q59">
            <v>0</v>
          </cell>
          <cell r="R59">
            <v>0</v>
          </cell>
          <cell r="S59">
            <v>0</v>
          </cell>
          <cell r="T59">
            <v>0</v>
          </cell>
          <cell r="U59">
            <v>0</v>
          </cell>
          <cell r="V59">
            <v>0</v>
          </cell>
          <cell r="W59">
            <v>0</v>
          </cell>
          <cell r="X59">
            <v>0</v>
          </cell>
          <cell r="Y59">
            <v>0</v>
          </cell>
          <cell r="Z59">
            <v>0</v>
          </cell>
          <cell r="AA59">
            <v>147777612496.60999</v>
          </cell>
          <cell r="AB59">
            <v>0</v>
          </cell>
          <cell r="AC59">
            <v>0</v>
          </cell>
          <cell r="AD59">
            <v>0</v>
          </cell>
          <cell r="AE59">
            <v>0</v>
          </cell>
          <cell r="AF59">
            <v>0</v>
          </cell>
          <cell r="AG59">
            <v>0</v>
          </cell>
          <cell r="AH59">
            <v>0</v>
          </cell>
          <cell r="AI59">
            <v>0</v>
          </cell>
          <cell r="AJ59">
            <v>0</v>
          </cell>
          <cell r="AK59">
            <v>0</v>
          </cell>
          <cell r="AL59">
            <v>0</v>
          </cell>
          <cell r="AM59">
            <v>164535765029.00998</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v>
          </cell>
          <cell r="BF59">
            <v>0</v>
          </cell>
          <cell r="BG59">
            <v>0</v>
          </cell>
          <cell r="BH59">
            <v>0</v>
          </cell>
          <cell r="BI59">
            <v>0</v>
          </cell>
          <cell r="BJ59" t="e">
            <v>#N/A</v>
          </cell>
          <cell r="BK59" t="e">
            <v>#N/A</v>
          </cell>
          <cell r="BL59" t="e">
            <v>#N/A</v>
          </cell>
          <cell r="BM59" t="e">
            <v>#N/A</v>
          </cell>
          <cell r="BN59" t="e">
            <v>#N/A</v>
          </cell>
          <cell r="BO59" t="e">
            <v>#N/A</v>
          </cell>
          <cell r="BP59" t="e">
            <v>#N/A</v>
          </cell>
          <cell r="BQ59" t="e">
            <v>#N/A</v>
          </cell>
        </row>
        <row r="60">
          <cell r="A60" t="str">
            <v>1.1</v>
          </cell>
          <cell r="B60" t="str">
            <v>INGRESOS OPERACIONALES</v>
          </cell>
          <cell r="C60">
            <v>126393399220.29999</v>
          </cell>
          <cell r="D60">
            <v>640576825627.81006</v>
          </cell>
          <cell r="E60">
            <v>777551642365.61011</v>
          </cell>
          <cell r="F60">
            <v>896276308929.81006</v>
          </cell>
          <cell r="G60">
            <v>1013460460628.51</v>
          </cell>
          <cell r="H60">
            <v>1123451412042.8999</v>
          </cell>
          <cell r="I60">
            <v>1238406966006.04</v>
          </cell>
          <cell r="J60">
            <v>1347091321584.8601</v>
          </cell>
          <cell r="K60">
            <v>1496096224695.4001</v>
          </cell>
          <cell r="L60">
            <v>1605531951418.55</v>
          </cell>
          <cell r="M60">
            <v>1722363670347.8</v>
          </cell>
          <cell r="N60">
            <v>1869124704562.6699</v>
          </cell>
          <cell r="O60">
            <v>121095187700.27</v>
          </cell>
          <cell r="P60">
            <v>694416437627.23999</v>
          </cell>
          <cell r="Q60">
            <v>820513437310.33997</v>
          </cell>
          <cell r="R60">
            <v>941814049077.33997</v>
          </cell>
          <cell r="S60">
            <v>1137221089598.0801</v>
          </cell>
          <cell r="T60">
            <v>1271686790106.98</v>
          </cell>
          <cell r="U60">
            <v>1404968672403.77</v>
          </cell>
          <cell r="V60">
            <v>1541582783967.5801</v>
          </cell>
          <cell r="W60">
            <v>1680099181987.1101</v>
          </cell>
          <cell r="X60">
            <v>1804638022508.2002</v>
          </cell>
          <cell r="Y60">
            <v>1934141743566.4102</v>
          </cell>
          <cell r="Z60">
            <v>2098522547599.0303</v>
          </cell>
          <cell r="AA60">
            <v>147777612496.60999</v>
          </cell>
          <cell r="AB60">
            <v>821117674118.06006</v>
          </cell>
          <cell r="AC60">
            <v>993305131165.81006</v>
          </cell>
          <cell r="AD60">
            <v>1166043105831.4001</v>
          </cell>
          <cell r="AE60">
            <v>1328866001514.25</v>
          </cell>
          <cell r="AF60">
            <v>1473069748912.8801</v>
          </cell>
          <cell r="AG60">
            <v>1639582101818.79</v>
          </cell>
          <cell r="AH60">
            <v>1788595150164.6802</v>
          </cell>
          <cell r="AI60">
            <v>1953523421686.3801</v>
          </cell>
          <cell r="AJ60">
            <v>2108606485748.3</v>
          </cell>
          <cell r="AK60">
            <v>2269932148877.1499</v>
          </cell>
          <cell r="AL60">
            <v>2466717435947.4199</v>
          </cell>
          <cell r="AM60">
            <v>164535765029.00998</v>
          </cell>
          <cell r="AN60">
            <v>946953161894.08984</v>
          </cell>
          <cell r="AO60">
            <v>1111850677874.8599</v>
          </cell>
          <cell r="AP60">
            <v>1268871313346.1499</v>
          </cell>
          <cell r="AQ60">
            <v>1440679639279.96</v>
          </cell>
          <cell r="AR60">
            <v>1596934352711.7</v>
          </cell>
          <cell r="AS60">
            <v>1801855557401.45</v>
          </cell>
          <cell r="AT60">
            <v>1962442264601.27</v>
          </cell>
          <cell r="AU60">
            <v>2117226069561.3</v>
          </cell>
          <cell r="AV60">
            <v>2285724515930.6401</v>
          </cell>
          <cell r="AW60">
            <v>2441278129091.7803</v>
          </cell>
          <cell r="AX60">
            <v>2656846141692.4404</v>
          </cell>
          <cell r="AY60">
            <v>178386037290.83002</v>
          </cell>
          <cell r="AZ60">
            <v>1045811789900.8801</v>
          </cell>
          <cell r="BA60">
            <v>1246419252692.7102</v>
          </cell>
          <cell r="BB60">
            <v>1426533038433.4702</v>
          </cell>
          <cell r="BC60">
            <v>1608206002329.9502</v>
          </cell>
          <cell r="BD60">
            <v>1766341387080.0801</v>
          </cell>
          <cell r="BE60">
            <v>1969250435372.6201</v>
          </cell>
          <cell r="BF60">
            <v>2139329407494.8701</v>
          </cell>
          <cell r="BG60">
            <v>2332204749365.04</v>
          </cell>
          <cell r="BH60">
            <v>2499774732553.5498</v>
          </cell>
          <cell r="BI60">
            <v>2655622967448.25</v>
          </cell>
          <cell r="BJ60">
            <v>2884442418468.1699</v>
          </cell>
          <cell r="BK60">
            <v>2884442418468.1699</v>
          </cell>
          <cell r="BL60">
            <v>2884442418468.1699</v>
          </cell>
          <cell r="BM60">
            <v>2884442418468.1699</v>
          </cell>
          <cell r="BN60">
            <v>2884442418468.1699</v>
          </cell>
          <cell r="BO60">
            <v>2884442418468.1699</v>
          </cell>
          <cell r="BP60">
            <v>2884442418468.1699</v>
          </cell>
          <cell r="BQ60">
            <v>2884442418468.1699</v>
          </cell>
        </row>
        <row r="61">
          <cell r="A61" t="str">
            <v>1.1.1</v>
          </cell>
          <cell r="B61" t="str">
            <v>VENTA DE BIENES Y SERVICIOS</v>
          </cell>
          <cell r="C61">
            <v>50643116970.729996</v>
          </cell>
          <cell r="D61">
            <v>153952898416.76001</v>
          </cell>
          <cell r="E61">
            <v>208247585976.10001</v>
          </cell>
          <cell r="F61">
            <v>244605364042.75</v>
          </cell>
          <cell r="G61">
            <v>284042473507.08997</v>
          </cell>
          <cell r="H61">
            <v>326325062186.75</v>
          </cell>
          <cell r="I61">
            <v>367384079380.02002</v>
          </cell>
          <cell r="J61">
            <v>407356059834.16003</v>
          </cell>
          <cell r="K61">
            <v>446454168881.30005</v>
          </cell>
          <cell r="L61">
            <v>486233096142.72003</v>
          </cell>
          <cell r="M61">
            <v>528100917863.53003</v>
          </cell>
          <cell r="N61">
            <v>574117963562.79004</v>
          </cell>
          <cell r="O61">
            <v>58011712960.119995</v>
          </cell>
          <cell r="P61">
            <v>175527576934.5</v>
          </cell>
          <cell r="Q61">
            <v>229757465667.79999</v>
          </cell>
          <cell r="R61">
            <v>270510626855.79999</v>
          </cell>
          <cell r="S61">
            <v>319270055257.09998</v>
          </cell>
          <cell r="T61">
            <v>366282760527.26996</v>
          </cell>
          <cell r="U61">
            <v>414654612869.19995</v>
          </cell>
          <cell r="V61">
            <v>466499774544.53992</v>
          </cell>
          <cell r="W61">
            <v>515897967976.88989</v>
          </cell>
          <cell r="X61">
            <v>565091060768.96985</v>
          </cell>
          <cell r="Y61">
            <v>615714752143.33984</v>
          </cell>
          <cell r="Z61">
            <v>671159897262.12988</v>
          </cell>
          <cell r="AA61">
            <v>74087192626.659988</v>
          </cell>
          <cell r="AB61">
            <v>195799169519.01999</v>
          </cell>
          <cell r="AC61">
            <v>261030528062.71997</v>
          </cell>
          <cell r="AD61">
            <v>310605379003.80994</v>
          </cell>
          <cell r="AE61">
            <v>369884458292.17993</v>
          </cell>
          <cell r="AF61">
            <v>425030128820.79993</v>
          </cell>
          <cell r="AG61">
            <v>483064357370.13995</v>
          </cell>
          <cell r="AH61">
            <v>544898293555.12994</v>
          </cell>
          <cell r="AI61">
            <v>601202681213.03992</v>
          </cell>
          <cell r="AJ61">
            <v>661758391595.36987</v>
          </cell>
          <cell r="AK61">
            <v>720047972666.9198</v>
          </cell>
          <cell r="AL61">
            <v>781449154558.27979</v>
          </cell>
          <cell r="AM61">
            <v>78309089876.73999</v>
          </cell>
          <cell r="AN61">
            <v>211929993035.47998</v>
          </cell>
          <cell r="AO61">
            <v>271930364181.60999</v>
          </cell>
          <cell r="AP61">
            <v>339492938117.16998</v>
          </cell>
          <cell r="AQ61">
            <v>402327274675.48999</v>
          </cell>
          <cell r="AR61">
            <v>466390924995.95001</v>
          </cell>
          <cell r="AS61">
            <v>535655646201.73999</v>
          </cell>
          <cell r="AT61">
            <v>602909296740.54004</v>
          </cell>
          <cell r="AU61">
            <v>669644724850.66003</v>
          </cell>
          <cell r="AV61">
            <v>742075484962.35999</v>
          </cell>
          <cell r="AW61">
            <v>808083424941.97998</v>
          </cell>
          <cell r="AX61">
            <v>882510279501.89001</v>
          </cell>
          <cell r="AY61">
            <v>86247831409.87001</v>
          </cell>
          <cell r="AZ61">
            <v>231975773265.78003</v>
          </cell>
          <cell r="BA61">
            <v>327295767943.73004</v>
          </cell>
          <cell r="BB61">
            <v>403826476257.47003</v>
          </cell>
          <cell r="BC61">
            <v>473193521950.20001</v>
          </cell>
          <cell r="BD61">
            <v>538925561620.65997</v>
          </cell>
          <cell r="BE61">
            <v>617514630241.59998</v>
          </cell>
          <cell r="BF61">
            <v>688491903481.72998</v>
          </cell>
          <cell r="BG61">
            <v>764829819888.93994</v>
          </cell>
          <cell r="BH61">
            <v>839414473579.33997</v>
          </cell>
          <cell r="BI61">
            <v>904088334914.76001</v>
          </cell>
          <cell r="BJ61">
            <v>985638368672.08997</v>
          </cell>
          <cell r="BK61">
            <v>985638368672.08997</v>
          </cell>
          <cell r="BL61">
            <v>985638368672.08997</v>
          </cell>
          <cell r="BM61">
            <v>985638368672.08997</v>
          </cell>
          <cell r="BN61">
            <v>985638368672.08997</v>
          </cell>
          <cell r="BO61">
            <v>985638368672.08997</v>
          </cell>
          <cell r="BP61">
            <v>985638368672.08997</v>
          </cell>
          <cell r="BQ61">
            <v>985638368672.08997</v>
          </cell>
        </row>
        <row r="62">
          <cell r="A62" t="str">
            <v>1.1.1.1</v>
          </cell>
          <cell r="B62" t="str">
            <v>CARTERA HIPOTECARIA</v>
          </cell>
          <cell r="C62">
            <v>50416616227.119995</v>
          </cell>
          <cell r="D62">
            <v>153505099135.35999</v>
          </cell>
          <cell r="E62">
            <v>207486122089.37997</v>
          </cell>
          <cell r="F62">
            <v>243611524380.12997</v>
          </cell>
          <cell r="G62">
            <v>282822843332.63</v>
          </cell>
          <cell r="H62">
            <v>324820087001.82001</v>
          </cell>
          <cell r="I62">
            <v>365692793325.94</v>
          </cell>
          <cell r="J62">
            <v>405415572836.03003</v>
          </cell>
          <cell r="K62">
            <v>444245815075.30005</v>
          </cell>
          <cell r="L62">
            <v>483799967605.48004</v>
          </cell>
          <cell r="M62">
            <v>525353294546.80005</v>
          </cell>
          <cell r="N62">
            <v>571028283084.82007</v>
          </cell>
          <cell r="O62">
            <v>57764786111.029999</v>
          </cell>
          <cell r="P62">
            <v>175029888685.16998</v>
          </cell>
          <cell r="Q62">
            <v>228938559241.60999</v>
          </cell>
          <cell r="R62">
            <v>269410536977.60999</v>
          </cell>
          <cell r="S62">
            <v>317830358115.45996</v>
          </cell>
          <cell r="T62">
            <v>364503311909.34998</v>
          </cell>
          <cell r="U62">
            <v>412612125716.53998</v>
          </cell>
          <cell r="V62">
            <v>464059941650.85999</v>
          </cell>
          <cell r="W62">
            <v>513088810137.32996</v>
          </cell>
          <cell r="X62">
            <v>562010725648.18994</v>
          </cell>
          <cell r="Y62">
            <v>612296929975.44995</v>
          </cell>
          <cell r="Z62">
            <v>667299013740.59998</v>
          </cell>
          <cell r="AA62">
            <v>73746379218.179993</v>
          </cell>
          <cell r="AB62">
            <v>195072633442.62</v>
          </cell>
          <cell r="AC62">
            <v>259834680830.01999</v>
          </cell>
          <cell r="AD62">
            <v>308982743762.84998</v>
          </cell>
          <cell r="AE62">
            <v>367668619704.93994</v>
          </cell>
          <cell r="AF62">
            <v>422364399170.46997</v>
          </cell>
          <cell r="AG62">
            <v>479989825995.72998</v>
          </cell>
          <cell r="AH62">
            <v>541381312620.44</v>
          </cell>
          <cell r="AI62">
            <v>597315436281.71997</v>
          </cell>
          <cell r="AJ62">
            <v>657425986374.02002</v>
          </cell>
          <cell r="AK62">
            <v>715190765347.29004</v>
          </cell>
          <cell r="AL62">
            <v>776110523391.43005</v>
          </cell>
          <cell r="AM62">
            <v>77911172126.949997</v>
          </cell>
          <cell r="AN62">
            <v>211053545775.85999</v>
          </cell>
          <cell r="AO62">
            <v>270448888757.92999</v>
          </cell>
          <cell r="AP62">
            <v>337484249351.07001</v>
          </cell>
          <cell r="AQ62">
            <v>399749730653.89001</v>
          </cell>
          <cell r="AR62">
            <v>463271373381.90002</v>
          </cell>
          <cell r="AS62">
            <v>532102844307.02002</v>
          </cell>
          <cell r="AT62">
            <v>598886963427.33997</v>
          </cell>
          <cell r="AU62">
            <v>665103625301.92993</v>
          </cell>
          <cell r="AV62">
            <v>737010838161.2699</v>
          </cell>
          <cell r="AW62">
            <v>802459009878.35986</v>
          </cell>
          <cell r="AX62">
            <v>876236333904.23987</v>
          </cell>
          <cell r="AY62">
            <v>85761457567.170013</v>
          </cell>
          <cell r="AZ62">
            <v>230691228280.13004</v>
          </cell>
          <cell r="BA62">
            <v>324939837704.72009</v>
          </cell>
          <cell r="BB62">
            <v>401050839779.39008</v>
          </cell>
          <cell r="BC62">
            <v>469891710407.4801</v>
          </cell>
          <cell r="BD62">
            <v>535100811729.90009</v>
          </cell>
          <cell r="BE62">
            <v>613161004998.01001</v>
          </cell>
          <cell r="BF62">
            <v>683607521964.62</v>
          </cell>
          <cell r="BG62">
            <v>759354784480.84998</v>
          </cell>
          <cell r="BH62">
            <v>833330126418.57996</v>
          </cell>
          <cell r="BI62">
            <v>897411195318.37</v>
          </cell>
          <cell r="BJ62">
            <v>978348876099.41003</v>
          </cell>
          <cell r="BK62">
            <v>978348876099.41003</v>
          </cell>
          <cell r="BL62">
            <v>978348876099.41003</v>
          </cell>
          <cell r="BM62">
            <v>978348876099.41003</v>
          </cell>
          <cell r="BN62">
            <v>978348876099.41003</v>
          </cell>
          <cell r="BO62">
            <v>978348876099.41003</v>
          </cell>
          <cell r="BP62">
            <v>978348876099.41003</v>
          </cell>
          <cell r="BQ62">
            <v>978348876099.41003</v>
          </cell>
        </row>
        <row r="63">
          <cell r="A63" t="str">
            <v>1.1.1.1.1</v>
          </cell>
          <cell r="B63" t="str">
            <v xml:space="preserve">    Ingresos por abonos a capital creditos antiguos</v>
          </cell>
          <cell r="C63">
            <v>31983365260.119999</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0</v>
          </cell>
          <cell r="BO63">
            <v>0</v>
          </cell>
          <cell r="BP63">
            <v>0</v>
          </cell>
          <cell r="BQ63">
            <v>0</v>
          </cell>
        </row>
        <row r="64">
          <cell r="B64" t="str">
            <v xml:space="preserve">    Ingresos por abonos a capital creditos antiguos</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t="e">
            <v>#N/A</v>
          </cell>
          <cell r="BJ64" t="e">
            <v>#N/A</v>
          </cell>
          <cell r="BK64" t="e">
            <v>#N/A</v>
          </cell>
          <cell r="BL64" t="e">
            <v>#N/A</v>
          </cell>
          <cell r="BM64" t="e">
            <v>#N/A</v>
          </cell>
          <cell r="BN64" t="e">
            <v>#N/A</v>
          </cell>
          <cell r="BO64" t="e">
            <v>#N/A</v>
          </cell>
          <cell r="BP64" t="e">
            <v>#N/A</v>
          </cell>
          <cell r="BQ64" t="e">
            <v>#N/A</v>
          </cell>
        </row>
        <row r="65">
          <cell r="B65" t="str">
            <v xml:space="preserve">    Ingresos por abonos a capital nuevos desembolsos</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t="e">
            <v>#N/A</v>
          </cell>
          <cell r="BJ65" t="e">
            <v>#N/A</v>
          </cell>
          <cell r="BK65" t="e">
            <v>#N/A</v>
          </cell>
          <cell r="BL65" t="e">
            <v>#N/A</v>
          </cell>
          <cell r="BM65" t="e">
            <v>#N/A</v>
          </cell>
          <cell r="BN65" t="e">
            <v>#N/A</v>
          </cell>
          <cell r="BO65" t="e">
            <v>#N/A</v>
          </cell>
          <cell r="BP65" t="e">
            <v>#N/A</v>
          </cell>
          <cell r="BQ65" t="e">
            <v>#N/A</v>
          </cell>
        </row>
        <row r="66">
          <cell r="B66" t="str">
            <v xml:space="preserve">    Ingresos por cancelacion de obligaciones anticipadas</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t="e">
            <v>#N/A</v>
          </cell>
          <cell r="BJ66" t="e">
            <v>#N/A</v>
          </cell>
          <cell r="BK66" t="e">
            <v>#N/A</v>
          </cell>
          <cell r="BL66" t="e">
            <v>#N/A</v>
          </cell>
          <cell r="BM66" t="e">
            <v>#N/A</v>
          </cell>
          <cell r="BN66" t="e">
            <v>#N/A</v>
          </cell>
          <cell r="BO66" t="e">
            <v>#N/A</v>
          </cell>
          <cell r="BP66" t="e">
            <v>#N/A</v>
          </cell>
          <cell r="BQ66" t="e">
            <v>#N/A</v>
          </cell>
        </row>
        <row r="67">
          <cell r="B67" t="str">
            <v xml:space="preserve">    Ingresos por intereses cartera hipotecario</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t="e">
            <v>#N/A</v>
          </cell>
          <cell r="BJ67" t="e">
            <v>#N/A</v>
          </cell>
          <cell r="BK67" t="e">
            <v>#N/A</v>
          </cell>
          <cell r="BL67" t="e">
            <v>#N/A</v>
          </cell>
          <cell r="BM67" t="e">
            <v>#N/A</v>
          </cell>
          <cell r="BN67" t="e">
            <v>#N/A</v>
          </cell>
          <cell r="BO67" t="e">
            <v>#N/A</v>
          </cell>
          <cell r="BP67" t="e">
            <v>#N/A</v>
          </cell>
          <cell r="BQ67" t="e">
            <v>#N/A</v>
          </cell>
        </row>
        <row r="68">
          <cell r="A68" t="str">
            <v>1.1.1.1.2</v>
          </cell>
          <cell r="B68" t="str">
            <v xml:space="preserve">    Ingresos por recaudo de resoluciones</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t="e">
            <v>#N/A</v>
          </cell>
          <cell r="BJ68" t="e">
            <v>#N/A</v>
          </cell>
          <cell r="BK68" t="e">
            <v>#N/A</v>
          </cell>
          <cell r="BL68" t="e">
            <v>#N/A</v>
          </cell>
          <cell r="BM68" t="e">
            <v>#N/A</v>
          </cell>
          <cell r="BN68" t="e">
            <v>#N/A</v>
          </cell>
          <cell r="BO68" t="e">
            <v>#N/A</v>
          </cell>
          <cell r="BP68" t="e">
            <v>#N/A</v>
          </cell>
          <cell r="BQ68" t="e">
            <v>#N/A</v>
          </cell>
        </row>
        <row r="69">
          <cell r="A69" t="str">
            <v>1.1.1.1.2</v>
          </cell>
          <cell r="B69" t="str">
            <v>ABONO DE CESANTIAS</v>
          </cell>
          <cell r="C69">
            <v>18433250967</v>
          </cell>
          <cell r="D69">
            <v>92598531454</v>
          </cell>
          <cell r="E69">
            <v>110487359057</v>
          </cell>
          <cell r="F69">
            <v>117653856112</v>
          </cell>
          <cell r="G69">
            <v>122752841686</v>
          </cell>
          <cell r="H69">
            <v>126053819343</v>
          </cell>
          <cell r="I69">
            <v>127820991380</v>
          </cell>
          <cell r="J69">
            <v>129517625762</v>
          </cell>
          <cell r="K69">
            <v>131591454565</v>
          </cell>
          <cell r="L69">
            <v>132663248895</v>
          </cell>
          <cell r="M69">
            <v>133851022423</v>
          </cell>
          <cell r="N69">
            <v>135003909894</v>
          </cell>
          <cell r="O69">
            <v>18549581637</v>
          </cell>
          <cell r="P69">
            <v>99718546755</v>
          </cell>
          <cell r="Q69">
            <v>113097038580</v>
          </cell>
          <cell r="R69">
            <v>116691460312</v>
          </cell>
          <cell r="S69">
            <v>120571106601</v>
          </cell>
          <cell r="T69">
            <v>123376790596</v>
          </cell>
          <cell r="U69">
            <v>125606903033</v>
          </cell>
          <cell r="V69">
            <v>128029867386</v>
          </cell>
          <cell r="W69">
            <v>129844736739</v>
          </cell>
          <cell r="X69">
            <v>131868364984</v>
          </cell>
          <cell r="Y69">
            <v>133609772175</v>
          </cell>
          <cell r="Z69">
            <v>135065744895</v>
          </cell>
          <cell r="AA69">
            <v>22462296355</v>
          </cell>
          <cell r="AB69">
            <v>98081140008</v>
          </cell>
          <cell r="AC69">
            <v>114770694465</v>
          </cell>
          <cell r="AD69">
            <v>119444703853</v>
          </cell>
          <cell r="AE69">
            <v>123754600247</v>
          </cell>
          <cell r="AF69">
            <v>126089495529</v>
          </cell>
          <cell r="AG69">
            <v>128103349269</v>
          </cell>
          <cell r="AH69">
            <v>132294447898</v>
          </cell>
          <cell r="AI69">
            <v>133609681725</v>
          </cell>
          <cell r="AJ69">
            <v>135102481615</v>
          </cell>
          <cell r="AK69">
            <v>136303729199</v>
          </cell>
          <cell r="AL69">
            <v>137393766153</v>
          </cell>
          <cell r="AM69">
            <v>20557981675</v>
          </cell>
          <cell r="AN69">
            <v>100344491609</v>
          </cell>
          <cell r="AO69">
            <v>108241011511</v>
          </cell>
          <cell r="AP69">
            <v>119433150109</v>
          </cell>
          <cell r="AQ69">
            <v>123187100916</v>
          </cell>
          <cell r="AR69">
            <v>125814200133</v>
          </cell>
          <cell r="AS69">
            <v>128441445820</v>
          </cell>
          <cell r="AT69">
            <v>130449864229</v>
          </cell>
          <cell r="AU69">
            <v>132190548171</v>
          </cell>
          <cell r="AV69">
            <v>134176458424</v>
          </cell>
          <cell r="AW69">
            <v>135620997531</v>
          </cell>
          <cell r="AX69">
            <v>137089450372</v>
          </cell>
          <cell r="AY69">
            <v>19197105559</v>
          </cell>
          <cell r="AZ69">
            <v>98972571003</v>
          </cell>
          <cell r="BA69">
            <v>127478074585</v>
          </cell>
          <cell r="BB69">
            <v>137523445477</v>
          </cell>
          <cell r="BC69">
            <v>140251190442</v>
          </cell>
          <cell r="BD69">
            <v>142346754186</v>
          </cell>
          <cell r="BE69">
            <v>144788266418</v>
          </cell>
          <cell r="BF69">
            <v>147012846382</v>
          </cell>
          <cell r="BG69">
            <v>148906265415</v>
          </cell>
          <cell r="BH69">
            <v>150317834127</v>
          </cell>
          <cell r="BI69">
            <v>151364812816</v>
          </cell>
          <cell r="BJ69">
            <v>152594172277</v>
          </cell>
          <cell r="BK69">
            <v>152594172277</v>
          </cell>
          <cell r="BL69">
            <v>152594172277</v>
          </cell>
          <cell r="BM69">
            <v>152594172277</v>
          </cell>
          <cell r="BN69">
            <v>152594172277</v>
          </cell>
          <cell r="BO69">
            <v>152594172277</v>
          </cell>
          <cell r="BP69">
            <v>152594172277</v>
          </cell>
          <cell r="BQ69">
            <v>152594172277</v>
          </cell>
        </row>
        <row r="70">
          <cell r="A70" t="str">
            <v>1.1.1.2</v>
          </cell>
          <cell r="B70" t="str">
            <v xml:space="preserve">  Pregrado Corto Plazo</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row>
        <row r="71">
          <cell r="B71" t="str">
            <v xml:space="preserve">  Pregrado Corto Plazo</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t="e">
            <v>#N/A</v>
          </cell>
          <cell r="BJ71" t="e">
            <v>#N/A</v>
          </cell>
          <cell r="BK71" t="e">
            <v>#N/A</v>
          </cell>
          <cell r="BL71" t="e">
            <v>#N/A</v>
          </cell>
          <cell r="BM71" t="e">
            <v>#N/A</v>
          </cell>
          <cell r="BN71" t="e">
            <v>#N/A</v>
          </cell>
          <cell r="BO71" t="e">
            <v>#N/A</v>
          </cell>
          <cell r="BP71" t="e">
            <v>#N/A</v>
          </cell>
          <cell r="BQ71" t="e">
            <v>#N/A</v>
          </cell>
        </row>
        <row r="72">
          <cell r="B72" t="str">
            <v xml:space="preserve">  Pregrado Largo Plazo</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E72">
            <v>0</v>
          </cell>
          <cell r="BF72">
            <v>0</v>
          </cell>
          <cell r="BG72">
            <v>0</v>
          </cell>
          <cell r="BH72">
            <v>0</v>
          </cell>
          <cell r="BI72" t="e">
            <v>#N/A</v>
          </cell>
          <cell r="BJ72" t="e">
            <v>#N/A</v>
          </cell>
          <cell r="BK72" t="e">
            <v>#N/A</v>
          </cell>
          <cell r="BL72" t="e">
            <v>#N/A</v>
          </cell>
          <cell r="BM72" t="e">
            <v>#N/A</v>
          </cell>
          <cell r="BN72" t="e">
            <v>#N/A</v>
          </cell>
          <cell r="BO72" t="e">
            <v>#N/A</v>
          </cell>
          <cell r="BP72" t="e">
            <v>#N/A</v>
          </cell>
          <cell r="BQ72" t="e">
            <v>#N/A</v>
          </cell>
        </row>
        <row r="73">
          <cell r="A73" t="str">
            <v>1.1.2</v>
          </cell>
          <cell r="B73" t="str">
            <v xml:space="preserve">  Postgrado Largo Plazo</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t="e">
            <v>#N/A</v>
          </cell>
          <cell r="BJ73" t="e">
            <v>#N/A</v>
          </cell>
          <cell r="BK73" t="e">
            <v>#N/A</v>
          </cell>
          <cell r="BL73" t="e">
            <v>#N/A</v>
          </cell>
          <cell r="BM73" t="e">
            <v>#N/A</v>
          </cell>
          <cell r="BN73" t="e">
            <v>#N/A</v>
          </cell>
          <cell r="BO73" t="e">
            <v>#N/A</v>
          </cell>
          <cell r="BP73" t="e">
            <v>#N/A</v>
          </cell>
          <cell r="BQ73" t="e">
            <v>#N/A</v>
          </cell>
        </row>
        <row r="74">
          <cell r="A74" t="str">
            <v>1.1.2</v>
          </cell>
          <cell r="B74" t="str">
            <v xml:space="preserve">  Recaudo Publicos Obligatorios</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row>
        <row r="75">
          <cell r="B75" t="str">
            <v xml:space="preserve">  Recaudo Publicos Obligatorios</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t="e">
            <v>#N/A</v>
          </cell>
          <cell r="BJ75" t="e">
            <v>#N/A</v>
          </cell>
          <cell r="BK75" t="e">
            <v>#N/A</v>
          </cell>
          <cell r="BL75" t="e">
            <v>#N/A</v>
          </cell>
          <cell r="BM75" t="e">
            <v>#N/A</v>
          </cell>
          <cell r="BN75" t="e">
            <v>#N/A</v>
          </cell>
          <cell r="BO75" t="e">
            <v>#N/A</v>
          </cell>
          <cell r="BP75" t="e">
            <v>#N/A</v>
          </cell>
          <cell r="BQ75" t="e">
            <v>#N/A</v>
          </cell>
        </row>
        <row r="76">
          <cell r="B76" t="str">
            <v xml:space="preserve">  Recaudo Publicos Voluntarios</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0</v>
          </cell>
          <cell r="BG76">
            <v>0</v>
          </cell>
          <cell r="BH76">
            <v>0</v>
          </cell>
          <cell r="BI76" t="e">
            <v>#N/A</v>
          </cell>
          <cell r="BJ76" t="e">
            <v>#N/A</v>
          </cell>
          <cell r="BK76" t="e">
            <v>#N/A</v>
          </cell>
          <cell r="BL76" t="e">
            <v>#N/A</v>
          </cell>
          <cell r="BM76" t="e">
            <v>#N/A</v>
          </cell>
          <cell r="BN76" t="e">
            <v>#N/A</v>
          </cell>
          <cell r="BO76" t="e">
            <v>#N/A</v>
          </cell>
          <cell r="BP76" t="e">
            <v>#N/A</v>
          </cell>
          <cell r="BQ76" t="e">
            <v>#N/A</v>
          </cell>
        </row>
        <row r="77">
          <cell r="B77" t="str">
            <v xml:space="preserve">  Recaudo Privado</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t="e">
            <v>#N/A</v>
          </cell>
          <cell r="BJ77" t="e">
            <v>#N/A</v>
          </cell>
          <cell r="BK77" t="e">
            <v>#N/A</v>
          </cell>
          <cell r="BL77" t="e">
            <v>#N/A</v>
          </cell>
          <cell r="BM77" t="e">
            <v>#N/A</v>
          </cell>
          <cell r="BN77" t="e">
            <v>#N/A</v>
          </cell>
          <cell r="BO77" t="e">
            <v>#N/A</v>
          </cell>
          <cell r="BP77" t="e">
            <v>#N/A</v>
          </cell>
          <cell r="BQ77" t="e">
            <v>#N/A</v>
          </cell>
        </row>
        <row r="78">
          <cell r="A78" t="str">
            <v>1.1.3</v>
          </cell>
          <cell r="B78" t="str">
            <v xml:space="preserve">  Traslados</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v>
          </cell>
          <cell r="BI78" t="e">
            <v>#N/A</v>
          </cell>
          <cell r="BJ78" t="e">
            <v>#N/A</v>
          </cell>
          <cell r="BK78" t="e">
            <v>#N/A</v>
          </cell>
          <cell r="BL78" t="e">
            <v>#N/A</v>
          </cell>
          <cell r="BM78" t="e">
            <v>#N/A</v>
          </cell>
          <cell r="BN78" t="e">
            <v>#N/A</v>
          </cell>
          <cell r="BO78" t="e">
            <v>#N/A</v>
          </cell>
          <cell r="BP78" t="e">
            <v>#N/A</v>
          </cell>
          <cell r="BQ78" t="e">
            <v>#N/A</v>
          </cell>
        </row>
        <row r="79">
          <cell r="A79" t="str">
            <v>1.1.3</v>
          </cell>
          <cell r="B79" t="str">
            <v>Independiente</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row>
        <row r="80">
          <cell r="B80" t="str">
            <v>Independiente</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t="e">
            <v>#N/A</v>
          </cell>
          <cell r="BJ80" t="e">
            <v>#N/A</v>
          </cell>
          <cell r="BK80" t="e">
            <v>#N/A</v>
          </cell>
          <cell r="BL80" t="e">
            <v>#N/A</v>
          </cell>
          <cell r="BM80" t="e">
            <v>#N/A</v>
          </cell>
          <cell r="BN80" t="e">
            <v>#N/A</v>
          </cell>
          <cell r="BO80" t="e">
            <v>#N/A</v>
          </cell>
          <cell r="BP80" t="e">
            <v>#N/A</v>
          </cell>
          <cell r="BQ80" t="e">
            <v>#N/A</v>
          </cell>
        </row>
        <row r="81">
          <cell r="B81" t="str">
            <v>Madres Comunitarias</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t="e">
            <v>#N/A</v>
          </cell>
          <cell r="BJ81" t="e">
            <v>#N/A</v>
          </cell>
          <cell r="BK81" t="e">
            <v>#N/A</v>
          </cell>
          <cell r="BL81" t="e">
            <v>#N/A</v>
          </cell>
          <cell r="BM81" t="e">
            <v>#N/A</v>
          </cell>
          <cell r="BN81" t="e">
            <v>#N/A</v>
          </cell>
          <cell r="BO81" t="e">
            <v>#N/A</v>
          </cell>
          <cell r="BP81" t="e">
            <v>#N/A</v>
          </cell>
          <cell r="BQ81" t="e">
            <v>#N/A</v>
          </cell>
        </row>
        <row r="82">
          <cell r="B82" t="str">
            <v>Policía Nacional</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t="e">
            <v>#N/A</v>
          </cell>
          <cell r="BJ82" t="e">
            <v>#N/A</v>
          </cell>
          <cell r="BK82" t="e">
            <v>#N/A</v>
          </cell>
          <cell r="BL82" t="e">
            <v>#N/A</v>
          </cell>
          <cell r="BM82" t="e">
            <v>#N/A</v>
          </cell>
          <cell r="BN82" t="e">
            <v>#N/A</v>
          </cell>
          <cell r="BO82" t="e">
            <v>#N/A</v>
          </cell>
          <cell r="BP82" t="e">
            <v>#N/A</v>
          </cell>
          <cell r="BQ82" t="e">
            <v>#N/A</v>
          </cell>
        </row>
        <row r="83">
          <cell r="B83" t="str">
            <v>Fuerzas Armadas</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t="e">
            <v>#N/A</v>
          </cell>
          <cell r="BJ83" t="e">
            <v>#N/A</v>
          </cell>
          <cell r="BK83" t="e">
            <v>#N/A</v>
          </cell>
          <cell r="BL83" t="e">
            <v>#N/A</v>
          </cell>
          <cell r="BM83" t="e">
            <v>#N/A</v>
          </cell>
          <cell r="BN83" t="e">
            <v>#N/A</v>
          </cell>
          <cell r="BO83" t="e">
            <v>#N/A</v>
          </cell>
          <cell r="BP83" t="e">
            <v>#N/A</v>
          </cell>
          <cell r="BQ83" t="e">
            <v>#N/A</v>
          </cell>
        </row>
        <row r="84">
          <cell r="B84" t="str">
            <v>Salario Integral</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t="e">
            <v>#N/A</v>
          </cell>
          <cell r="BJ84" t="e">
            <v>#N/A</v>
          </cell>
          <cell r="BK84" t="e">
            <v>#N/A</v>
          </cell>
          <cell r="BL84" t="e">
            <v>#N/A</v>
          </cell>
          <cell r="BM84" t="e">
            <v>#N/A</v>
          </cell>
          <cell r="BN84" t="e">
            <v>#N/A</v>
          </cell>
          <cell r="BO84" t="e">
            <v>#N/A</v>
          </cell>
          <cell r="BP84" t="e">
            <v>#N/A</v>
          </cell>
          <cell r="BQ84" t="e">
            <v>#N/A</v>
          </cell>
        </row>
        <row r="85">
          <cell r="B85" t="str">
            <v>Educador</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t="e">
            <v>#N/A</v>
          </cell>
          <cell r="BJ85" t="e">
            <v>#N/A</v>
          </cell>
          <cell r="BK85" t="e">
            <v>#N/A</v>
          </cell>
          <cell r="BL85" t="e">
            <v>#N/A</v>
          </cell>
          <cell r="BM85" t="e">
            <v>#N/A</v>
          </cell>
          <cell r="BN85" t="e">
            <v>#N/A</v>
          </cell>
          <cell r="BO85" t="e">
            <v>#N/A</v>
          </cell>
          <cell r="BP85" t="e">
            <v>#N/A</v>
          </cell>
          <cell r="BQ85" t="e">
            <v>#N/A</v>
          </cell>
        </row>
        <row r="86">
          <cell r="B86" t="str">
            <v>Afiliado FNA</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t="e">
            <v>#N/A</v>
          </cell>
          <cell r="BJ86" t="e">
            <v>#N/A</v>
          </cell>
          <cell r="BK86" t="e">
            <v>#N/A</v>
          </cell>
          <cell r="BL86" t="e">
            <v>#N/A</v>
          </cell>
          <cell r="BM86" t="e">
            <v>#N/A</v>
          </cell>
          <cell r="BN86" t="e">
            <v>#N/A</v>
          </cell>
          <cell r="BO86" t="e">
            <v>#N/A</v>
          </cell>
          <cell r="BP86" t="e">
            <v>#N/A</v>
          </cell>
          <cell r="BQ86" t="e">
            <v>#N/A</v>
          </cell>
        </row>
        <row r="87">
          <cell r="B87" t="str">
            <v>Asalariado</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t="e">
            <v>#N/A</v>
          </cell>
          <cell r="BJ87" t="e">
            <v>#N/A</v>
          </cell>
          <cell r="BK87" t="e">
            <v>#N/A</v>
          </cell>
          <cell r="BL87" t="e">
            <v>#N/A</v>
          </cell>
          <cell r="BM87" t="e">
            <v>#N/A</v>
          </cell>
          <cell r="BN87" t="e">
            <v>#N/A</v>
          </cell>
          <cell r="BO87" t="e">
            <v>#N/A</v>
          </cell>
          <cell r="BP87" t="e">
            <v>#N/A</v>
          </cell>
          <cell r="BQ87" t="e">
            <v>#N/A</v>
          </cell>
        </row>
        <row r="88">
          <cell r="A88" t="str">
            <v>1.1.4</v>
          </cell>
          <cell r="B88" t="str">
            <v>Pensionado</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t="e">
            <v>#N/A</v>
          </cell>
          <cell r="BJ88" t="e">
            <v>#N/A</v>
          </cell>
          <cell r="BK88" t="e">
            <v>#N/A</v>
          </cell>
          <cell r="BL88" t="e">
            <v>#N/A</v>
          </cell>
          <cell r="BM88" t="e">
            <v>#N/A</v>
          </cell>
          <cell r="BN88" t="e">
            <v>#N/A</v>
          </cell>
          <cell r="BO88" t="e">
            <v>#N/A</v>
          </cell>
          <cell r="BP88" t="e">
            <v>#N/A</v>
          </cell>
          <cell r="BQ88" t="e">
            <v>#N/A</v>
          </cell>
        </row>
        <row r="89">
          <cell r="A89" t="str">
            <v>1.1.4</v>
          </cell>
          <cell r="B89" t="str">
            <v xml:space="preserve">    Por Cupos y Rotacion Portafolio</v>
          </cell>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row>
        <row r="90">
          <cell r="B90" t="str">
            <v xml:space="preserve">    Por Cupos y Rotacion Portafolio</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t="e">
            <v>#N/A</v>
          </cell>
          <cell r="BJ90" t="e">
            <v>#N/A</v>
          </cell>
          <cell r="BK90" t="e">
            <v>#N/A</v>
          </cell>
          <cell r="BL90" t="e">
            <v>#N/A</v>
          </cell>
          <cell r="BM90" t="e">
            <v>#N/A</v>
          </cell>
          <cell r="BN90" t="e">
            <v>#N/A</v>
          </cell>
          <cell r="BO90" t="e">
            <v>#N/A</v>
          </cell>
          <cell r="BP90" t="e">
            <v>#N/A</v>
          </cell>
          <cell r="BQ90" t="e">
            <v>#N/A</v>
          </cell>
        </row>
        <row r="91">
          <cell r="A91" t="str">
            <v>1.1.5</v>
          </cell>
          <cell r="B91" t="str">
            <v xml:space="preserve">    Por Cuentas de Ahorro</v>
          </cell>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t="e">
            <v>#N/A</v>
          </cell>
          <cell r="BJ91" t="e">
            <v>#N/A</v>
          </cell>
          <cell r="BK91" t="e">
            <v>#N/A</v>
          </cell>
          <cell r="BL91" t="e">
            <v>#N/A</v>
          </cell>
          <cell r="BM91" t="e">
            <v>#N/A</v>
          </cell>
          <cell r="BN91" t="e">
            <v>#N/A</v>
          </cell>
          <cell r="BO91" t="e">
            <v>#N/A</v>
          </cell>
          <cell r="BP91" t="e">
            <v>#N/A</v>
          </cell>
          <cell r="BQ91" t="e">
            <v>#N/A</v>
          </cell>
        </row>
        <row r="92">
          <cell r="A92" t="str">
            <v>1.1.5</v>
          </cell>
          <cell r="B92" t="str">
            <v>RECAUDO INTERESES CRÉDITO CONSTRUCTOR</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row>
        <row r="93">
          <cell r="A93" t="str">
            <v>1.2</v>
          </cell>
          <cell r="B93" t="str">
            <v>INGRESOS NO OPERACIONALES</v>
          </cell>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t="e">
            <v>#N/A</v>
          </cell>
          <cell r="BJ93" t="e">
            <v>#N/A</v>
          </cell>
          <cell r="BK93" t="e">
            <v>#N/A</v>
          </cell>
          <cell r="BL93" t="e">
            <v>#N/A</v>
          </cell>
          <cell r="BM93" t="e">
            <v>#N/A</v>
          </cell>
          <cell r="BN93" t="e">
            <v>#N/A</v>
          </cell>
          <cell r="BO93" t="e">
            <v>#N/A</v>
          </cell>
          <cell r="BP93" t="e">
            <v>#N/A</v>
          </cell>
          <cell r="BQ93" t="e">
            <v>#N/A</v>
          </cell>
        </row>
        <row r="94">
          <cell r="A94" t="str">
            <v>1.2</v>
          </cell>
          <cell r="B94" t="str">
            <v>INGRESOS NO OPERACIONALES</v>
          </cell>
          <cell r="C94">
            <v>451644038</v>
          </cell>
          <cell r="D94">
            <v>726809890</v>
          </cell>
          <cell r="E94">
            <v>996849026</v>
          </cell>
          <cell r="F94">
            <v>1269975384</v>
          </cell>
          <cell r="G94">
            <v>1269975384</v>
          </cell>
          <cell r="H94">
            <v>1361394634</v>
          </cell>
          <cell r="I94">
            <v>1899145278</v>
          </cell>
          <cell r="J94">
            <v>1980718098</v>
          </cell>
          <cell r="K94">
            <v>2487060685</v>
          </cell>
          <cell r="L94">
            <v>2569211124.7800002</v>
          </cell>
          <cell r="M94">
            <v>2652865620.3200002</v>
          </cell>
          <cell r="N94">
            <v>2956891271.1400003</v>
          </cell>
          <cell r="O94">
            <v>318145309</v>
          </cell>
          <cell r="P94">
            <v>318145309</v>
          </cell>
          <cell r="Q94">
            <v>318145309</v>
          </cell>
          <cell r="R94">
            <v>318145309</v>
          </cell>
          <cell r="S94">
            <v>318145309</v>
          </cell>
          <cell r="T94">
            <v>318145309</v>
          </cell>
          <cell r="U94">
            <v>318145309</v>
          </cell>
          <cell r="V94">
            <v>1925896732.8499999</v>
          </cell>
          <cell r="W94">
            <v>2277543628.9000001</v>
          </cell>
          <cell r="X94">
            <v>2642635490.5900002</v>
          </cell>
          <cell r="Y94">
            <v>3016370998.3000002</v>
          </cell>
          <cell r="Z94">
            <v>3016370998.3000002</v>
          </cell>
          <cell r="AA94">
            <v>261068172</v>
          </cell>
          <cell r="AB94">
            <v>664843504.26999998</v>
          </cell>
          <cell r="AC94">
            <v>1003757093.23</v>
          </cell>
          <cell r="AD94">
            <v>1411806937.8200002</v>
          </cell>
          <cell r="AE94">
            <v>1817041162.1900001</v>
          </cell>
          <cell r="AF94">
            <v>2218715097.9700003</v>
          </cell>
          <cell r="AG94">
            <v>2597903526.0400004</v>
          </cell>
          <cell r="AH94">
            <v>3039174691.0800004</v>
          </cell>
          <cell r="AI94">
            <v>3481325644.7900004</v>
          </cell>
          <cell r="AJ94">
            <v>3915297348.5400004</v>
          </cell>
          <cell r="AK94">
            <v>4362837302.3400002</v>
          </cell>
          <cell r="AL94">
            <v>4786503439.3500004</v>
          </cell>
          <cell r="AM94">
            <v>1133633563</v>
          </cell>
          <cell r="AN94">
            <v>1293190710.8600001</v>
          </cell>
          <cell r="AO94">
            <v>1293190710.8600001</v>
          </cell>
          <cell r="AP94">
            <v>2646399491.3200002</v>
          </cell>
          <cell r="AQ94">
            <v>3082552211.54</v>
          </cell>
          <cell r="AR94">
            <v>3220210122.54</v>
          </cell>
          <cell r="AS94">
            <v>3756922097.54</v>
          </cell>
          <cell r="AT94">
            <v>4403730347.54</v>
          </cell>
          <cell r="AU94">
            <v>5384450522.54</v>
          </cell>
          <cell r="AV94">
            <v>6519291092.54</v>
          </cell>
          <cell r="AW94">
            <v>7021296002.54</v>
          </cell>
          <cell r="AX94">
            <v>7218046337.54</v>
          </cell>
          <cell r="AY94">
            <v>523510985</v>
          </cell>
          <cell r="AZ94">
            <v>1041133679</v>
          </cell>
          <cell r="BA94">
            <v>2490159226</v>
          </cell>
          <cell r="BB94">
            <v>3199955769</v>
          </cell>
          <cell r="BC94">
            <v>157915302950.69</v>
          </cell>
          <cell r="BD94">
            <v>158283301672.69</v>
          </cell>
          <cell r="BE94">
            <v>158401467187.69</v>
          </cell>
          <cell r="BF94">
            <v>158952043805.62</v>
          </cell>
          <cell r="BG94">
            <v>160060799752.62</v>
          </cell>
          <cell r="BH94">
            <v>160066326751.62</v>
          </cell>
          <cell r="BI94">
            <v>160684824706.54001</v>
          </cell>
          <cell r="BJ94">
            <v>161864529286.12</v>
          </cell>
          <cell r="BK94">
            <v>161864529286.12</v>
          </cell>
          <cell r="BL94">
            <v>161864529286.12</v>
          </cell>
          <cell r="BM94">
            <v>161864529286.12</v>
          </cell>
          <cell r="BN94">
            <v>161864529286.12</v>
          </cell>
          <cell r="BO94">
            <v>161864529286.12</v>
          </cell>
          <cell r="BP94">
            <v>161864529286.12</v>
          </cell>
          <cell r="BQ94">
            <v>161864529286.12</v>
          </cell>
        </row>
        <row r="95">
          <cell r="A95" t="str">
            <v>1.2.1</v>
          </cell>
          <cell r="B95" t="str">
            <v xml:space="preserve">   Primas Grupo Vida Deudores</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row>
        <row r="96">
          <cell r="B96" t="str">
            <v xml:space="preserve">   Primas Grupo Vida Deudores</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t="e">
            <v>#N/A</v>
          </cell>
          <cell r="BJ96" t="e">
            <v>#N/A</v>
          </cell>
          <cell r="BK96" t="e">
            <v>#N/A</v>
          </cell>
          <cell r="BL96" t="e">
            <v>#N/A</v>
          </cell>
          <cell r="BM96" t="e">
            <v>#N/A</v>
          </cell>
          <cell r="BN96" t="e">
            <v>#N/A</v>
          </cell>
          <cell r="BO96" t="e">
            <v>#N/A</v>
          </cell>
          <cell r="BP96" t="e">
            <v>#N/A</v>
          </cell>
          <cell r="BQ96" t="e">
            <v>#N/A</v>
          </cell>
        </row>
        <row r="97">
          <cell r="B97" t="str">
            <v xml:space="preserve">   Primas Seguro de Desempleo</v>
          </cell>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t="e">
            <v>#N/A</v>
          </cell>
          <cell r="BJ97" t="e">
            <v>#N/A</v>
          </cell>
          <cell r="BK97" t="e">
            <v>#N/A</v>
          </cell>
          <cell r="BL97" t="e">
            <v>#N/A</v>
          </cell>
          <cell r="BM97" t="e">
            <v>#N/A</v>
          </cell>
          <cell r="BN97" t="e">
            <v>#N/A</v>
          </cell>
          <cell r="BO97" t="e">
            <v>#N/A</v>
          </cell>
          <cell r="BP97" t="e">
            <v>#N/A</v>
          </cell>
          <cell r="BQ97" t="e">
            <v>#N/A</v>
          </cell>
        </row>
        <row r="98">
          <cell r="B98" t="str">
            <v xml:space="preserve">   Primas Incendio Deudores con IVA</v>
          </cell>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t="e">
            <v>#N/A</v>
          </cell>
          <cell r="BJ98" t="e">
            <v>#N/A</v>
          </cell>
          <cell r="BK98" t="e">
            <v>#N/A</v>
          </cell>
          <cell r="BL98" t="e">
            <v>#N/A</v>
          </cell>
          <cell r="BM98" t="e">
            <v>#N/A</v>
          </cell>
          <cell r="BN98" t="e">
            <v>#N/A</v>
          </cell>
          <cell r="BO98" t="e">
            <v>#N/A</v>
          </cell>
          <cell r="BP98" t="e">
            <v>#N/A</v>
          </cell>
          <cell r="BQ98" t="e">
            <v>#N/A</v>
          </cell>
        </row>
        <row r="99">
          <cell r="B99" t="str">
            <v xml:space="preserve">   Primas Vida Grupo Solidario</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t="e">
            <v>#N/A</v>
          </cell>
          <cell r="BJ99" t="e">
            <v>#N/A</v>
          </cell>
          <cell r="BK99" t="e">
            <v>#N/A</v>
          </cell>
          <cell r="BL99" t="e">
            <v>#N/A</v>
          </cell>
          <cell r="BM99" t="e">
            <v>#N/A</v>
          </cell>
          <cell r="BN99" t="e">
            <v>#N/A</v>
          </cell>
          <cell r="BO99" t="e">
            <v>#N/A</v>
          </cell>
          <cell r="BP99" t="e">
            <v>#N/A</v>
          </cell>
          <cell r="BQ99" t="e">
            <v>#N/A</v>
          </cell>
        </row>
        <row r="100">
          <cell r="A100" t="str">
            <v>1.2.2</v>
          </cell>
          <cell r="B100" t="str">
            <v xml:space="preserve">   Primas Educativo</v>
          </cell>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t="e">
            <v>#N/A</v>
          </cell>
          <cell r="BJ100" t="e">
            <v>#N/A</v>
          </cell>
          <cell r="BK100" t="e">
            <v>#N/A</v>
          </cell>
          <cell r="BL100" t="e">
            <v>#N/A</v>
          </cell>
          <cell r="BM100" t="e">
            <v>#N/A</v>
          </cell>
          <cell r="BN100" t="e">
            <v>#N/A</v>
          </cell>
          <cell r="BO100" t="e">
            <v>#N/A</v>
          </cell>
          <cell r="BP100" t="e">
            <v>#N/A</v>
          </cell>
          <cell r="BQ100" t="e">
            <v>#N/A</v>
          </cell>
        </row>
        <row r="101">
          <cell r="A101" t="str">
            <v>1.2.2</v>
          </cell>
          <cell r="B101" t="str">
            <v xml:space="preserve">Arrendamiento Activos fijos </v>
          </cell>
          <cell r="D101">
            <v>0</v>
          </cell>
          <cell r="E101">
            <v>0</v>
          </cell>
          <cell r="F101">
            <v>0</v>
          </cell>
          <cell r="G101">
            <v>0</v>
          </cell>
          <cell r="H101">
            <v>0</v>
          </cell>
          <cell r="I101">
            <v>0</v>
          </cell>
          <cell r="J101">
            <v>0</v>
          </cell>
          <cell r="K101">
            <v>0</v>
          </cell>
          <cell r="L101">
            <v>0</v>
          </cell>
          <cell r="M101">
            <v>0</v>
          </cell>
          <cell r="N101">
            <v>0</v>
          </cell>
          <cell r="P101">
            <v>0</v>
          </cell>
          <cell r="Q101">
            <v>0</v>
          </cell>
          <cell r="R101">
            <v>0</v>
          </cell>
          <cell r="S101">
            <v>0</v>
          </cell>
          <cell r="T101">
            <v>0</v>
          </cell>
          <cell r="U101">
            <v>0</v>
          </cell>
          <cell r="V101">
            <v>0</v>
          </cell>
          <cell r="W101">
            <v>0</v>
          </cell>
          <cell r="X101">
            <v>0</v>
          </cell>
          <cell r="Y101">
            <v>0</v>
          </cell>
          <cell r="Z101">
            <v>0</v>
          </cell>
          <cell r="AB101">
            <v>0</v>
          </cell>
          <cell r="AC101">
            <v>0</v>
          </cell>
          <cell r="AD101">
            <v>0</v>
          </cell>
          <cell r="AE101">
            <v>0</v>
          </cell>
          <cell r="AF101">
            <v>0</v>
          </cell>
          <cell r="AG101">
            <v>0</v>
          </cell>
          <cell r="AH101">
            <v>0</v>
          </cell>
          <cell r="AI101">
            <v>0</v>
          </cell>
          <cell r="AJ101">
            <v>0</v>
          </cell>
          <cell r="AK101">
            <v>0</v>
          </cell>
          <cell r="AL101">
            <v>0</v>
          </cell>
          <cell r="AM101">
            <v>700000000</v>
          </cell>
          <cell r="AN101">
            <v>700000000</v>
          </cell>
          <cell r="AO101">
            <v>700000000</v>
          </cell>
          <cell r="AP101">
            <v>1165000000</v>
          </cell>
          <cell r="AQ101">
            <v>1165000000</v>
          </cell>
          <cell r="AR101">
            <v>1165000000</v>
          </cell>
          <cell r="AS101">
            <v>1165000000</v>
          </cell>
          <cell r="AT101">
            <v>1165000000</v>
          </cell>
          <cell r="AU101">
            <v>1664768030</v>
          </cell>
          <cell r="AV101">
            <v>1664768030</v>
          </cell>
          <cell r="AW101">
            <v>1664768030</v>
          </cell>
          <cell r="AX101">
            <v>1680263272</v>
          </cell>
          <cell r="AY101">
            <v>3001540</v>
          </cell>
          <cell r="AZ101">
            <v>3001540</v>
          </cell>
          <cell r="BA101">
            <v>767908377</v>
          </cell>
          <cell r="BB101">
            <v>773289705</v>
          </cell>
          <cell r="BC101">
            <v>776289705</v>
          </cell>
          <cell r="BD101">
            <v>791427340</v>
          </cell>
          <cell r="BE101">
            <v>794476640</v>
          </cell>
          <cell r="BF101">
            <v>797427340</v>
          </cell>
          <cell r="BG101">
            <v>1127096907</v>
          </cell>
          <cell r="BH101">
            <v>1132623906</v>
          </cell>
          <cell r="BI101">
            <v>1138052633</v>
          </cell>
          <cell r="BJ101">
            <v>1356405218</v>
          </cell>
          <cell r="BK101">
            <v>1356405218</v>
          </cell>
          <cell r="BL101">
            <v>1356405218</v>
          </cell>
          <cell r="BM101">
            <v>1356405218</v>
          </cell>
          <cell r="BN101">
            <v>1356405218</v>
          </cell>
          <cell r="BO101">
            <v>1356405218</v>
          </cell>
          <cell r="BP101">
            <v>1356405218</v>
          </cell>
          <cell r="BQ101">
            <v>1356405218</v>
          </cell>
        </row>
        <row r="102">
          <cell r="A102" t="str">
            <v>1.2.3</v>
          </cell>
          <cell r="B102" t="str">
            <v>Disponibilidad inicial</v>
          </cell>
          <cell r="D102">
            <v>0</v>
          </cell>
          <cell r="E102">
            <v>0</v>
          </cell>
          <cell r="F102">
            <v>0</v>
          </cell>
          <cell r="G102">
            <v>0</v>
          </cell>
          <cell r="H102">
            <v>0</v>
          </cell>
          <cell r="I102">
            <v>0</v>
          </cell>
          <cell r="J102">
            <v>0</v>
          </cell>
          <cell r="K102">
            <v>0</v>
          </cell>
          <cell r="L102">
            <v>0</v>
          </cell>
          <cell r="M102">
            <v>0</v>
          </cell>
          <cell r="N102">
            <v>0</v>
          </cell>
          <cell r="P102">
            <v>0</v>
          </cell>
          <cell r="Q102">
            <v>0</v>
          </cell>
          <cell r="R102">
            <v>0</v>
          </cell>
          <cell r="S102">
            <v>0</v>
          </cell>
          <cell r="T102">
            <v>0</v>
          </cell>
          <cell r="U102">
            <v>0</v>
          </cell>
          <cell r="V102">
            <v>0</v>
          </cell>
          <cell r="W102">
            <v>0</v>
          </cell>
          <cell r="X102">
            <v>0</v>
          </cell>
          <cell r="Y102">
            <v>0</v>
          </cell>
          <cell r="Z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1063432245249</v>
          </cell>
          <cell r="AY102">
            <v>1098268007979</v>
          </cell>
          <cell r="AZ102">
            <v>1641348672535</v>
          </cell>
          <cell r="BA102">
            <v>1544055719274</v>
          </cell>
          <cell r="BB102">
            <v>1478223326344</v>
          </cell>
          <cell r="BC102">
            <v>1561887743036.3901</v>
          </cell>
          <cell r="BD102">
            <v>1546825387616.0601</v>
          </cell>
          <cell r="BE102">
            <v>1516088687104.0601</v>
          </cell>
          <cell r="BF102">
            <v>1516088687104.0601</v>
          </cell>
          <cell r="BG102">
            <v>1516088687104.0601</v>
          </cell>
          <cell r="BH102">
            <v>1516088687104.0601</v>
          </cell>
          <cell r="BI102">
            <v>1516088687104.0601</v>
          </cell>
          <cell r="BJ102">
            <v>1516088687104.0601</v>
          </cell>
          <cell r="BK102">
            <v>1516088687104.0601</v>
          </cell>
          <cell r="BL102">
            <v>1516088687104.0601</v>
          </cell>
          <cell r="BM102">
            <v>1516088687104.0601</v>
          </cell>
          <cell r="BN102">
            <v>1516088687104.0601</v>
          </cell>
          <cell r="BO102">
            <v>1516088687104.0601</v>
          </cell>
          <cell r="BP102">
            <v>1516088687104.0601</v>
          </cell>
          <cell r="BQ102">
            <v>1516088687104.0601</v>
          </cell>
        </row>
        <row r="103">
          <cell r="A103" t="str">
            <v>1.2.4</v>
          </cell>
          <cell r="B103" t="str">
            <v xml:space="preserve">  Ingreso comision adms. Cartera titularizada</v>
          </cell>
          <cell r="AZ103">
            <v>0</v>
          </cell>
          <cell r="BA103">
            <v>0</v>
          </cell>
          <cell r="BB103">
            <v>0</v>
          </cell>
          <cell r="BC103">
            <v>0</v>
          </cell>
          <cell r="BD103">
            <v>0</v>
          </cell>
          <cell r="BE103">
            <v>219.06177826000001</v>
          </cell>
          <cell r="BF103">
            <v>419.62315878000004</v>
          </cell>
          <cell r="BG103">
            <v>579.33263757000009</v>
          </cell>
          <cell r="BH103">
            <v>736.93265245000009</v>
          </cell>
          <cell r="BI103">
            <v>892.46996564000005</v>
          </cell>
          <cell r="BJ103">
            <v>1047.31844017</v>
          </cell>
          <cell r="BK103">
            <v>1047.31844017</v>
          </cell>
          <cell r="BL103">
            <v>1047.31844017</v>
          </cell>
          <cell r="BM103">
            <v>1047.31844017</v>
          </cell>
          <cell r="BN103">
            <v>1047.31844017</v>
          </cell>
          <cell r="BO103">
            <v>1047.31844017</v>
          </cell>
          <cell r="BP103">
            <v>1047.31844017</v>
          </cell>
          <cell r="BQ103">
            <v>1047.31844017</v>
          </cell>
        </row>
        <row r="104">
          <cell r="B104" t="str">
            <v>Disponibilidad inicial</v>
          </cell>
          <cell r="D104">
            <v>0</v>
          </cell>
          <cell r="E104">
            <v>0</v>
          </cell>
          <cell r="F104">
            <v>0</v>
          </cell>
          <cell r="G104">
            <v>0</v>
          </cell>
          <cell r="H104">
            <v>0</v>
          </cell>
          <cell r="I104">
            <v>0</v>
          </cell>
          <cell r="J104">
            <v>0</v>
          </cell>
          <cell r="K104">
            <v>0</v>
          </cell>
          <cell r="L104">
            <v>0</v>
          </cell>
          <cell r="M104">
            <v>0</v>
          </cell>
          <cell r="N104">
            <v>0</v>
          </cell>
          <cell r="P104">
            <v>0</v>
          </cell>
          <cell r="Q104">
            <v>0</v>
          </cell>
          <cell r="R104">
            <v>0</v>
          </cell>
          <cell r="S104">
            <v>0</v>
          </cell>
          <cell r="T104">
            <v>0</v>
          </cell>
          <cell r="U104">
            <v>0</v>
          </cell>
          <cell r="V104">
            <v>0</v>
          </cell>
          <cell r="W104">
            <v>0</v>
          </cell>
          <cell r="X104">
            <v>0</v>
          </cell>
          <cell r="Y104">
            <v>0</v>
          </cell>
          <cell r="Z104">
            <v>0</v>
          </cell>
          <cell r="AB104">
            <v>0</v>
          </cell>
          <cell r="AC104">
            <v>0</v>
          </cell>
          <cell r="AD104">
            <v>0</v>
          </cell>
          <cell r="AE104">
            <v>0</v>
          </cell>
          <cell r="AF104">
            <v>0</v>
          </cell>
          <cell r="AG104">
            <v>0</v>
          </cell>
          <cell r="AH104">
            <v>0</v>
          </cell>
          <cell r="AI104">
            <v>0</v>
          </cell>
          <cell r="AJ104">
            <v>0</v>
          </cell>
          <cell r="AK104">
            <v>0</v>
          </cell>
          <cell r="AL104">
            <v>0</v>
          </cell>
          <cell r="AN104">
            <v>0</v>
          </cell>
          <cell r="AO104">
            <v>0</v>
          </cell>
          <cell r="AP104">
            <v>0</v>
          </cell>
          <cell r="AQ104">
            <v>0</v>
          </cell>
          <cell r="AR104">
            <v>0</v>
          </cell>
          <cell r="AS104">
            <v>0</v>
          </cell>
          <cell r="AT104">
            <v>0</v>
          </cell>
          <cell r="AU104">
            <v>0</v>
          </cell>
          <cell r="AV104">
            <v>0</v>
          </cell>
          <cell r="AW104">
            <v>0</v>
          </cell>
          <cell r="AX104">
            <v>1063432245249</v>
          </cell>
          <cell r="AY104">
            <v>1098268007979</v>
          </cell>
          <cell r="AZ104">
            <v>1641348672535</v>
          </cell>
          <cell r="BA104">
            <v>1544055719274</v>
          </cell>
          <cell r="BB104">
            <v>1478223326344</v>
          </cell>
          <cell r="BC104">
            <v>1561887743036.3901</v>
          </cell>
          <cell r="BD104">
            <v>1546825387616.0601</v>
          </cell>
          <cell r="BE104">
            <v>1516088687104.0601</v>
          </cell>
          <cell r="BF104">
            <v>1493270923114.1199</v>
          </cell>
          <cell r="BG104">
            <v>1467472796929.1199</v>
          </cell>
          <cell r="BH104">
            <v>1451347302806.1199</v>
          </cell>
          <cell r="BI104">
            <v>1457031459119.2998</v>
          </cell>
          <cell r="BJ104">
            <v>1457031459119.2998</v>
          </cell>
          <cell r="BK104">
            <v>1457031459119.2998</v>
          </cell>
          <cell r="BL104">
            <v>1457031459119.2998</v>
          </cell>
          <cell r="BM104">
            <v>1457031459119.2998</v>
          </cell>
          <cell r="BN104">
            <v>1457031459119.2998</v>
          </cell>
          <cell r="BO104">
            <v>1457031459119.2998</v>
          </cell>
          <cell r="BP104">
            <v>1457031459119.2998</v>
          </cell>
          <cell r="BQ104">
            <v>1457031459119.2998</v>
          </cell>
        </row>
      </sheetData>
      <sheetData sheetId="22">
        <row r="9">
          <cell r="A9" t="str">
            <v xml:space="preserve">NIVEL </v>
          </cell>
        </row>
      </sheetData>
      <sheetData sheetId="23"/>
      <sheetData sheetId="24"/>
      <sheetData sheetId="25">
        <row r="1">
          <cell r="A1" t="str">
            <v>NRO. CUENTA</v>
          </cell>
        </row>
      </sheetData>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2016 JUNTA"/>
      <sheetName val="Calculos"/>
      <sheetName val="Historicos"/>
      <sheetName val="Ingreso y Aportes"/>
      <sheetName val="Gastos y Desembolso"/>
      <sheetName val="Resumen Proy Pres"/>
      <sheetName val="Areas"/>
      <sheetName val="Compromisos"/>
      <sheetName val="Flujo de Caja"/>
      <sheetName val="Resumen"/>
      <sheetName val="Presidencia"/>
      <sheetName val="Secretaria General"/>
      <sheetName val="D. Administrativa"/>
      <sheetName val="D. Gestion Humana"/>
      <sheetName val="V. Operaciones"/>
      <sheetName val="D. Cartera"/>
      <sheetName val="D. Cesantias"/>
      <sheetName val="D. Afiliados y Entidades"/>
      <sheetName val="V. Cesantias y Crédito"/>
      <sheetName val="D. Credito"/>
      <sheetName val="V. Riesgos"/>
      <sheetName val="V. Financiera"/>
      <sheetName val="D. Contabilidad"/>
      <sheetName val="D. Tesoreria"/>
      <sheetName val="O. Control interno"/>
      <sheetName val="O. Informatica VF"/>
      <sheetName val="O. Juridica"/>
      <sheetName val="O. Planeacion y Desarrollo"/>
      <sheetName val="Centro de estudios"/>
      <sheetName val="Oficina de Informatica N"/>
      <sheetName val="Oficina de Informatica"/>
      <sheetName val="MISIONAL cesantias cred ret avc"/>
      <sheetName val="GASTO CESAN Y CREDITO"/>
      <sheetName val="Gast Institucionales"/>
      <sheetName val="graficos"/>
      <sheetName val="Hoja3"/>
      <sheetName val="Hoja2"/>
      <sheetName val="O. comercial y mercadeo"/>
      <sheetName val="Hoja1"/>
      <sheetName val="Hoja4"/>
    </sheetNames>
    <sheetDataSet>
      <sheetData sheetId="0"/>
      <sheetData sheetId="1"/>
      <sheetData sheetId="2"/>
      <sheetData sheetId="3">
        <row r="1">
          <cell r="E1" t="str">
            <v>FONDO NACIONAL DEL AHORRO</v>
          </cell>
        </row>
        <row r="2">
          <cell r="E2" t="str">
            <v>VICEPRESIDENCIA FINANCIERA</v>
          </cell>
        </row>
        <row r="3">
          <cell r="E3" t="str">
            <v>DIVISION PRESUPUESTO</v>
          </cell>
        </row>
        <row r="4">
          <cell r="E4" t="str">
            <v xml:space="preserve">Desagregación del Presupuesto de Ingresos 2016 </v>
          </cell>
        </row>
        <row r="6">
          <cell r="E6" t="str">
            <v>TOTAL DE INGRESOS MISIONALES</v>
          </cell>
        </row>
        <row r="8">
          <cell r="D8" t="str">
            <v>Código</v>
          </cell>
          <cell r="E8" t="str">
            <v>Concepto</v>
          </cell>
          <cell r="F8" t="str">
            <v>Presupuesto aprobado vigencia 2015</v>
          </cell>
          <cell r="G8" t="str">
            <v>Definitivo a Septiembre 30 de 2015</v>
          </cell>
          <cell r="H8" t="str">
            <v>Proyección de Cierre a Diciembre 31 de 2015</v>
          </cell>
          <cell r="J8" t="str">
            <v>Proyecto de Presupuesto vigencia 2016</v>
          </cell>
          <cell r="K8" t="str">
            <v>% Cumplimineto</v>
          </cell>
          <cell r="L8" t="str">
            <v>% Crecim. Ajustado</v>
          </cell>
          <cell r="M8" t="str">
            <v>% de Crecimiento</v>
          </cell>
          <cell r="N8" t="str">
            <v>% de Particpación</v>
          </cell>
          <cell r="P8" t="str">
            <v>PROGRAMACION INGRESOS 2016 VIGENCIA</v>
          </cell>
          <cell r="AB8" t="str">
            <v>TOTAL AÑO 2016</v>
          </cell>
        </row>
        <row r="9">
          <cell r="P9" t="str">
            <v>Enero</v>
          </cell>
          <cell r="Q9" t="str">
            <v>Febrero</v>
          </cell>
          <cell r="R9" t="str">
            <v>Marzo</v>
          </cell>
          <cell r="S9" t="str">
            <v>Abril</v>
          </cell>
          <cell r="T9" t="str">
            <v>Mayo</v>
          </cell>
          <cell r="U9" t="str">
            <v>Junio</v>
          </cell>
          <cell r="V9" t="str">
            <v>Julio</v>
          </cell>
          <cell r="W9" t="str">
            <v>Agosto</v>
          </cell>
          <cell r="X9" t="str">
            <v>Septiembre</v>
          </cell>
          <cell r="Y9" t="str">
            <v>Octubre</v>
          </cell>
          <cell r="Z9" t="str">
            <v>Noviembre</v>
          </cell>
          <cell r="AA9" t="str">
            <v>Diciembre</v>
          </cell>
        </row>
        <row r="10">
          <cell r="F10" t="str">
            <v>A</v>
          </cell>
          <cell r="G10" t="str">
            <v>B</v>
          </cell>
          <cell r="H10">
            <v>1</v>
          </cell>
          <cell r="J10">
            <v>2</v>
          </cell>
          <cell r="K10" t="str">
            <v>C = (1 / B)</v>
          </cell>
          <cell r="L10" t="str">
            <v>D = (2 / B)</v>
          </cell>
          <cell r="M10" t="str">
            <v>3 = (2 / 1)</v>
          </cell>
          <cell r="N10">
            <v>4</v>
          </cell>
        </row>
        <row r="11">
          <cell r="D11" t="str">
            <v>1.</v>
          </cell>
          <cell r="E11" t="str">
            <v>INGRESOS VIGENCIA + DISPONIBILIDAD INICIAL</v>
          </cell>
          <cell r="F11">
            <v>4511991146573.9102</v>
          </cell>
          <cell r="G11">
            <v>4763528637132.792</v>
          </cell>
          <cell r="H11">
            <v>4620254773637.3633</v>
          </cell>
          <cell r="J11">
            <v>5057065513882.5723</v>
          </cell>
          <cell r="K11">
            <v>0.96992274542477264</v>
          </cell>
          <cell r="L11">
            <v>6.1621730257186424E-2</v>
          </cell>
          <cell r="M11">
            <v>9.4542565647591559E-2</v>
          </cell>
          <cell r="N11">
            <v>1</v>
          </cell>
        </row>
        <row r="12">
          <cell r="D12" t="str">
            <v>1.</v>
          </cell>
          <cell r="E12" t="str">
            <v>INGRESOS VIGENCIA</v>
          </cell>
          <cell r="F12">
            <v>3244577283130.7925</v>
          </cell>
          <cell r="G12">
            <v>3244577283130.792</v>
          </cell>
          <cell r="H12">
            <v>3101303419635.3633</v>
          </cell>
          <cell r="J12">
            <v>3406980458489.9717</v>
          </cell>
          <cell r="K12">
            <v>0.95584205553051915</v>
          </cell>
          <cell r="L12">
            <v>5.005372385596929E-2</v>
          </cell>
          <cell r="M12">
            <v>9.8564054364776776E-2</v>
          </cell>
          <cell r="N12">
            <v>0.67370700441534437</v>
          </cell>
          <cell r="P12">
            <v>200659.31330566667</v>
          </cell>
          <cell r="Q12">
            <v>1043538.2377466119</v>
          </cell>
          <cell r="R12">
            <v>216191.75175861074</v>
          </cell>
          <cell r="S12">
            <v>198942.9235414693</v>
          </cell>
          <cell r="T12">
            <v>200996.01014258919</v>
          </cell>
          <cell r="U12">
            <v>184799.42377612603</v>
          </cell>
          <cell r="V12">
            <v>229711.17825105289</v>
          </cell>
          <cell r="W12">
            <v>197056.04583510608</v>
          </cell>
          <cell r="X12">
            <v>206850.03646926337</v>
          </cell>
          <cell r="Y12">
            <v>189750.04874040253</v>
          </cell>
          <cell r="Z12">
            <v>184008.30751687591</v>
          </cell>
          <cell r="AA12">
            <v>270536.57810290775</v>
          </cell>
          <cell r="AB12">
            <v>3323039.8551866827</v>
          </cell>
          <cell r="AC12">
            <v>83940.603303289041</v>
          </cell>
        </row>
        <row r="13">
          <cell r="D13" t="str">
            <v>1.1</v>
          </cell>
          <cell r="E13" t="str">
            <v>INGRESOS OPERACIONALES</v>
          </cell>
          <cell r="F13">
            <v>3233705342137.0313</v>
          </cell>
          <cell r="G13">
            <v>3233705342137.0308</v>
          </cell>
          <cell r="H13">
            <v>3093697357232.4233</v>
          </cell>
          <cell r="J13">
            <v>3396767211469.8018</v>
          </cell>
          <cell r="K13">
            <v>0.95670354281194914</v>
          </cell>
          <cell r="L13">
            <v>5.0425704286652717E-2</v>
          </cell>
          <cell r="M13">
            <v>9.7963640020852116E-2</v>
          </cell>
          <cell r="N13">
            <v>0.67168740490805445</v>
          </cell>
          <cell r="P13">
            <v>200659.31330566667</v>
          </cell>
          <cell r="Q13">
            <v>1043538.2377466119</v>
          </cell>
          <cell r="R13">
            <v>216191.75175861074</v>
          </cell>
          <cell r="S13">
            <v>198942.9235414693</v>
          </cell>
          <cell r="T13">
            <v>200996.01014258919</v>
          </cell>
          <cell r="U13">
            <v>184799.42377612603</v>
          </cell>
          <cell r="V13">
            <v>229711.17825105289</v>
          </cell>
          <cell r="W13">
            <v>197056.04583510608</v>
          </cell>
          <cell r="X13">
            <v>206850.03646926337</v>
          </cell>
          <cell r="Y13">
            <v>189750.04874040253</v>
          </cell>
          <cell r="Z13">
            <v>184008.30751687591</v>
          </cell>
          <cell r="AA13">
            <v>270536.57810290775</v>
          </cell>
          <cell r="AB13">
            <v>3323039.8551866827</v>
          </cell>
          <cell r="AC13">
            <v>73727.356283118948</v>
          </cell>
        </row>
        <row r="14">
          <cell r="D14" t="str">
            <v>1.1.1</v>
          </cell>
          <cell r="E14" t="str">
            <v>CARTERA HIPOTECARIA</v>
          </cell>
          <cell r="F14">
            <v>1070445450797.2462</v>
          </cell>
          <cell r="G14">
            <v>1070445450797.2462</v>
          </cell>
          <cell r="H14">
            <v>1026426060103.2296</v>
          </cell>
          <cell r="J14">
            <v>1098647594565.3109</v>
          </cell>
          <cell r="K14">
            <v>0.95887750220132018</v>
          </cell>
          <cell r="L14">
            <v>2.6346175554354812E-2</v>
          </cell>
          <cell r="M14">
            <v>7.036214031317356E-2</v>
          </cell>
          <cell r="N14">
            <v>0.21725002208283081</v>
          </cell>
          <cell r="P14">
            <v>91417.916995699125</v>
          </cell>
          <cell r="Q14">
            <v>164141.31423743427</v>
          </cell>
          <cell r="R14">
            <v>96427.074771980231</v>
          </cell>
          <cell r="S14">
            <v>87203.589932293791</v>
          </cell>
          <cell r="T14">
            <v>82915.629685715408</v>
          </cell>
          <cell r="U14">
            <v>74092.9709398946</v>
          </cell>
          <cell r="V14">
            <v>87812.901842067047</v>
          </cell>
          <cell r="W14">
            <v>79047.41024851831</v>
          </cell>
          <cell r="X14">
            <v>86898.65960184198</v>
          </cell>
          <cell r="Y14">
            <v>83612.424388599713</v>
          </cell>
          <cell r="Z14">
            <v>72745.83203204746</v>
          </cell>
          <cell r="AA14">
            <v>92331.86988921887</v>
          </cell>
          <cell r="AB14">
            <v>1098647.5945653107</v>
          </cell>
          <cell r="AC14">
            <v>0</v>
          </cell>
        </row>
        <row r="15">
          <cell r="D15" t="str">
            <v>1.1.1.1</v>
          </cell>
          <cell r="E15" t="str">
            <v>Ingresos Tesoreria</v>
          </cell>
          <cell r="F15">
            <v>910043400000</v>
          </cell>
          <cell r="G15">
            <v>910043400000</v>
          </cell>
          <cell r="H15">
            <v>876175133781.91992</v>
          </cell>
          <cell r="J15">
            <v>929595000000</v>
          </cell>
          <cell r="K15">
            <v>0.96278389995677116</v>
          </cell>
          <cell r="L15">
            <v>2.1484250091808876E-2</v>
          </cell>
          <cell r="M15">
            <v>6.0969393170859254E-2</v>
          </cell>
          <cell r="N15">
            <v>0.18382103167303079</v>
          </cell>
          <cell r="P15">
            <v>91212.06603388369</v>
          </cell>
          <cell r="Q15">
            <v>163878.86898688274</v>
          </cell>
          <cell r="R15">
            <v>96112.923462282939</v>
          </cell>
          <cell r="S15">
            <v>86839.531500052166</v>
          </cell>
          <cell r="T15">
            <v>82493.376246351021</v>
          </cell>
          <cell r="U15">
            <v>73609.275055517734</v>
          </cell>
          <cell r="V15">
            <v>87265.946085580086</v>
          </cell>
          <cell r="W15">
            <v>78419.887449386821</v>
          </cell>
          <cell r="X15">
            <v>86195.467051542568</v>
          </cell>
          <cell r="Y15">
            <v>82834.988685640157</v>
          </cell>
          <cell r="Z15">
            <v>71888.597688230991</v>
          </cell>
          <cell r="AA15">
            <v>91401.071754649034</v>
          </cell>
          <cell r="AB15">
            <v>1092152</v>
          </cell>
          <cell r="AC15">
            <v>-162557</v>
          </cell>
        </row>
        <row r="16">
          <cell r="D16" t="str">
            <v>1.1.1.2</v>
          </cell>
          <cell r="E16" t="str">
            <v>Abono de cesantias</v>
          </cell>
          <cell r="F16">
            <v>160402050797.24625</v>
          </cell>
          <cell r="G16">
            <v>160402050797.24625</v>
          </cell>
          <cell r="H16">
            <v>150250926321.30966</v>
          </cell>
          <cell r="J16">
            <v>162557000000</v>
          </cell>
          <cell r="K16">
            <v>0.93671449694388287</v>
          </cell>
          <cell r="L16">
            <v>1.3434673634426852E-2</v>
          </cell>
          <cell r="M16">
            <v>8.1903479599013895E-2</v>
          </cell>
          <cell r="N16">
            <v>3.214453116214358E-2</v>
          </cell>
          <cell r="AB16">
            <v>0</v>
          </cell>
          <cell r="AC16">
            <v>162557</v>
          </cell>
        </row>
        <row r="17">
          <cell r="D17" t="str">
            <v>1.1.1.3</v>
          </cell>
          <cell r="E17" t="str">
            <v>Arriendo social</v>
          </cell>
          <cell r="F17">
            <v>0</v>
          </cell>
          <cell r="G17">
            <v>0</v>
          </cell>
          <cell r="H17">
            <v>0</v>
          </cell>
          <cell r="J17">
            <v>6495594565.3108788</v>
          </cell>
          <cell r="K17">
            <v>0</v>
          </cell>
          <cell r="L17">
            <v>1</v>
          </cell>
          <cell r="M17">
            <v>1</v>
          </cell>
          <cell r="N17">
            <v>1.2844592476564285E-3</v>
          </cell>
          <cell r="P17">
            <v>205.85096181544202</v>
          </cell>
          <cell r="Q17">
            <v>262.44525055154224</v>
          </cell>
          <cell r="R17">
            <v>314.15130969729807</v>
          </cell>
          <cell r="S17">
            <v>364.05843224163044</v>
          </cell>
          <cell r="T17">
            <v>422.25343936438389</v>
          </cell>
          <cell r="U17">
            <v>483.6958843768694</v>
          </cell>
          <cell r="V17">
            <v>546.95575648695672</v>
          </cell>
          <cell r="W17">
            <v>627.52279913148561</v>
          </cell>
          <cell r="X17">
            <v>703.19255029941155</v>
          </cell>
          <cell r="Y17">
            <v>777.43570295955044</v>
          </cell>
          <cell r="Z17">
            <v>857.23434381647121</v>
          </cell>
          <cell r="AA17">
            <v>930.798134569838</v>
          </cell>
          <cell r="AB17">
            <v>6495.5945653108802</v>
          </cell>
          <cell r="AC17">
            <v>0</v>
          </cell>
        </row>
        <row r="18">
          <cell r="D18" t="str">
            <v>1.1.2</v>
          </cell>
          <cell r="E18" t="str">
            <v>CARTERA EDUCATIVA</v>
          </cell>
          <cell r="F18">
            <v>9496186241.9999981</v>
          </cell>
          <cell r="G18">
            <v>9496186242</v>
          </cell>
          <cell r="H18">
            <v>6760691493.0845146</v>
          </cell>
          <cell r="J18">
            <v>7921000000</v>
          </cell>
          <cell r="K18">
            <v>0.71193754216646865</v>
          </cell>
          <cell r="L18">
            <v>-0.16587566859559066</v>
          </cell>
          <cell r="M18">
            <v>0.1716257143374107</v>
          </cell>
          <cell r="N18">
            <v>1.5663233901667681E-3</v>
          </cell>
          <cell r="P18">
            <v>347.52236728536127</v>
          </cell>
          <cell r="Q18">
            <v>450.00319371545413</v>
          </cell>
          <cell r="R18">
            <v>577.74172303796195</v>
          </cell>
          <cell r="S18">
            <v>520.80512801112013</v>
          </cell>
          <cell r="T18">
            <v>513.76198130912667</v>
          </cell>
          <cell r="U18">
            <v>533.44360281214028</v>
          </cell>
          <cell r="V18">
            <v>661.56208974809488</v>
          </cell>
          <cell r="W18">
            <v>750.46713582442908</v>
          </cell>
          <cell r="X18">
            <v>886.00136431842338</v>
          </cell>
          <cell r="Y18">
            <v>891.08254895205869</v>
          </cell>
          <cell r="Z18">
            <v>892.23415198639054</v>
          </cell>
          <cell r="AA18">
            <v>896.37471299943877</v>
          </cell>
          <cell r="AB18">
            <v>7921</v>
          </cell>
          <cell r="AC18">
            <v>0</v>
          </cell>
        </row>
        <row r="19">
          <cell r="D19" t="str">
            <v>1.1.2</v>
          </cell>
          <cell r="E19" t="str">
            <v>APORTES DE AFILIADOS CESANTIAS</v>
          </cell>
          <cell r="F19">
            <v>1626989599599.4905</v>
          </cell>
          <cell r="G19">
            <v>1626989599599.49</v>
          </cell>
          <cell r="H19">
            <v>1568220271050.0327</v>
          </cell>
          <cell r="J19">
            <v>1731796726393</v>
          </cell>
          <cell r="K19">
            <v>0.96387848541630239</v>
          </cell>
          <cell r="L19">
            <v>6.4417822227818888E-2</v>
          </cell>
          <cell r="M19">
            <v>0.10430706601786333</v>
          </cell>
          <cell r="N19">
            <v>0.34245091775831266</v>
          </cell>
          <cell r="P19">
            <v>73095.838463020264</v>
          </cell>
          <cell r="Q19">
            <v>842348.34844807745</v>
          </cell>
          <cell r="R19">
            <v>79296.469171528297</v>
          </cell>
          <cell r="S19">
            <v>73982.494625488529</v>
          </cell>
          <cell r="T19">
            <v>80173.718017261242</v>
          </cell>
          <cell r="U19">
            <v>72707.672184620285</v>
          </cell>
          <cell r="V19">
            <v>100842.76743474419</v>
          </cell>
          <cell r="W19">
            <v>76107.514479990074</v>
          </cell>
          <cell r="X19">
            <v>75224.900115985525</v>
          </cell>
          <cell r="Y19">
            <v>61858.065280529394</v>
          </cell>
          <cell r="Z19">
            <v>65113.625478740694</v>
          </cell>
          <cell r="AA19">
            <v>131045.31269301375</v>
          </cell>
          <cell r="AB19">
            <v>1731796.7263929998</v>
          </cell>
          <cell r="AC19">
            <v>0</v>
          </cell>
        </row>
        <row r="20">
          <cell r="D20" t="str">
            <v>1.1.3</v>
          </cell>
          <cell r="E20" t="str">
            <v>APORTES DE AFILIADOS AHORRO VOLUNTARIO</v>
          </cell>
          <cell r="F20">
            <v>450617434162.29449</v>
          </cell>
          <cell r="G20">
            <v>450617434162.29449</v>
          </cell>
          <cell r="H20">
            <v>422708653587.33685</v>
          </cell>
          <cell r="J20">
            <v>445650440283</v>
          </cell>
          <cell r="K20">
            <v>0.93806546649301192</v>
          </cell>
          <cell r="L20">
            <v>-1.1022640276952989E-2</v>
          </cell>
          <cell r="M20">
            <v>5.4273283740388534E-2</v>
          </cell>
          <cell r="N20">
            <v>8.8124316178939704E-2</v>
          </cell>
          <cell r="P20">
            <v>35276.405883565909</v>
          </cell>
          <cell r="Q20">
            <v>35498.103954286031</v>
          </cell>
          <cell r="R20">
            <v>38260.211607999867</v>
          </cell>
          <cell r="S20">
            <v>36007.838810292975</v>
          </cell>
          <cell r="T20">
            <v>35337.640457971029</v>
          </cell>
          <cell r="U20">
            <v>35008.745598343492</v>
          </cell>
          <cell r="V20">
            <v>38369.702399580179</v>
          </cell>
          <cell r="W20">
            <v>35564.729294170116</v>
          </cell>
          <cell r="X20">
            <v>39872.599947108982</v>
          </cell>
          <cell r="Y20">
            <v>39791.583507707124</v>
          </cell>
          <cell r="Z20">
            <v>37054.731534211489</v>
          </cell>
          <cell r="AA20">
            <v>39608.14728790876</v>
          </cell>
          <cell r="AB20">
            <v>445650.44028314599</v>
          </cell>
          <cell r="AC20">
            <v>-1.4598481357097626E-7</v>
          </cell>
        </row>
        <row r="21">
          <cell r="D21" t="str">
            <v>1.1.4</v>
          </cell>
          <cell r="E21" t="str">
            <v>RENDIMIENTOS FINANCIEROS</v>
          </cell>
          <cell r="F21">
            <v>66013745381.999992</v>
          </cell>
          <cell r="G21">
            <v>66013745381.999992</v>
          </cell>
          <cell r="H21">
            <v>66082153276.919998</v>
          </cell>
          <cell r="J21">
            <v>60683878283.265213</v>
          </cell>
          <cell r="K21">
            <v>1.001036267439821</v>
          </cell>
          <cell r="L21">
            <v>-8.0738747178978887E-2</v>
          </cell>
          <cell r="M21">
            <v>-8.1690361556971181E-2</v>
          </cell>
          <cell r="N21">
            <v>1.1999820472302927E-2</v>
          </cell>
          <cell r="AB21">
            <v>0</v>
          </cell>
          <cell r="AC21">
            <v>60683.878283265214</v>
          </cell>
        </row>
        <row r="22">
          <cell r="D22" t="str">
            <v>1.1.5</v>
          </cell>
          <cell r="E22" t="str">
            <v>RECAUDO CREDITO CONSTRUCTOR</v>
          </cell>
          <cell r="F22">
            <v>10142925954</v>
          </cell>
          <cell r="G22">
            <v>10142925954</v>
          </cell>
          <cell r="H22">
            <v>3499527721.8199997</v>
          </cell>
          <cell r="J22">
            <v>39024093945.225815</v>
          </cell>
          <cell r="K22">
            <v>0.34502151920372776</v>
          </cell>
          <cell r="L22">
            <v>2.8474197802692363</v>
          </cell>
          <cell r="M22">
            <v>10.151245838661495</v>
          </cell>
          <cell r="N22">
            <v>7.716746765114575E-3</v>
          </cell>
          <cell r="P22">
            <v>521.62959609600307</v>
          </cell>
          <cell r="Q22">
            <v>1100.4679130986387</v>
          </cell>
          <cell r="R22">
            <v>1630.2544840643761</v>
          </cell>
          <cell r="S22">
            <v>1228.195045382897</v>
          </cell>
          <cell r="T22">
            <v>2055.260000332401</v>
          </cell>
          <cell r="U22">
            <v>2456.5914504554989</v>
          </cell>
          <cell r="V22">
            <v>2024.2444849133506</v>
          </cell>
          <cell r="W22">
            <v>5585.9246766031383</v>
          </cell>
          <cell r="X22">
            <v>3967.8754400084872</v>
          </cell>
          <cell r="Y22">
            <v>3596.8930146142588</v>
          </cell>
          <cell r="Z22">
            <v>8201.8843198898903</v>
          </cell>
          <cell r="AA22">
            <v>6654.8735197668721</v>
          </cell>
          <cell r="AB22">
            <v>39024.093945225817</v>
          </cell>
          <cell r="AC22">
            <v>0</v>
          </cell>
        </row>
        <row r="23">
          <cell r="D23" t="str">
            <v>1.1.5.1</v>
          </cell>
          <cell r="E23" t="str">
            <v>Recaudo Crédito Constructor Privado</v>
          </cell>
          <cell r="F23">
            <v>10142925954</v>
          </cell>
          <cell r="G23">
            <v>10142925954</v>
          </cell>
          <cell r="H23">
            <v>3499527721.8199997</v>
          </cell>
          <cell r="J23">
            <v>32502354945.225815</v>
          </cell>
          <cell r="K23">
            <v>0.34502151920372776</v>
          </cell>
          <cell r="M23">
            <v>8.2876403700332197</v>
          </cell>
          <cell r="N23">
            <v>6.4271176349210606E-3</v>
          </cell>
          <cell r="P23">
            <v>488.10642940359236</v>
          </cell>
          <cell r="Q23">
            <v>987.69799509328402</v>
          </cell>
          <cell r="R23">
            <v>1437.4543016681246</v>
          </cell>
          <cell r="S23">
            <v>948.31298089417282</v>
          </cell>
          <cell r="T23">
            <v>1667.8687485045771</v>
          </cell>
          <cell r="U23">
            <v>1969.8619333872259</v>
          </cell>
          <cell r="V23">
            <v>1436.6096764487229</v>
          </cell>
          <cell r="W23">
            <v>4892.7954287141465</v>
          </cell>
          <cell r="X23">
            <v>3176.2474051768531</v>
          </cell>
          <cell r="Y23">
            <v>2705.3110971237843</v>
          </cell>
          <cell r="Z23">
            <v>7213.8183633715089</v>
          </cell>
          <cell r="AA23">
            <v>5578.2705854398209</v>
          </cell>
          <cell r="AB23">
            <v>32502.354945225816</v>
          </cell>
          <cell r="AC23">
            <v>0</v>
          </cell>
        </row>
        <row r="24">
          <cell r="D24" t="str">
            <v>1.1.5.2</v>
          </cell>
          <cell r="E24" t="str">
            <v>Recaudo Crédito Constructor Público</v>
          </cell>
          <cell r="F24">
            <v>0</v>
          </cell>
          <cell r="G24">
            <v>0</v>
          </cell>
          <cell r="H24">
            <v>0</v>
          </cell>
          <cell r="J24">
            <v>6521739000</v>
          </cell>
          <cell r="K24">
            <v>0</v>
          </cell>
          <cell r="L24">
            <v>1</v>
          </cell>
          <cell r="M24">
            <v>1</v>
          </cell>
          <cell r="N24">
            <v>1.2896291301935144E-3</v>
          </cell>
          <cell r="P24">
            <v>33.523166692410662</v>
          </cell>
          <cell r="Q24">
            <v>112.76991800535473</v>
          </cell>
          <cell r="R24">
            <v>192.80018239625164</v>
          </cell>
          <cell r="S24">
            <v>279.8820644887241</v>
          </cell>
          <cell r="T24">
            <v>387.39125182782408</v>
          </cell>
          <cell r="U24">
            <v>486.72951706827303</v>
          </cell>
          <cell r="V24">
            <v>587.63480846462767</v>
          </cell>
          <cell r="W24">
            <v>693.12924788899181</v>
          </cell>
          <cell r="X24">
            <v>791.62803483163418</v>
          </cell>
          <cell r="Y24">
            <v>891.58191749047467</v>
          </cell>
          <cell r="Z24">
            <v>988.0659565183812</v>
          </cell>
          <cell r="AA24">
            <v>1076.6029343270516</v>
          </cell>
          <cell r="AB24">
            <v>6521.7389999999996</v>
          </cell>
          <cell r="AC24">
            <v>0</v>
          </cell>
        </row>
        <row r="25">
          <cell r="D25" t="str">
            <v>1.1.6</v>
          </cell>
          <cell r="E25" t="str">
            <v>RECAUDO ASESORIA  Y ASISTENCIA TECNICA - VIVIENDA Y HABITAT</v>
          </cell>
          <cell r="F25">
            <v>0</v>
          </cell>
          <cell r="G25">
            <v>0</v>
          </cell>
          <cell r="H25">
            <v>0</v>
          </cell>
          <cell r="J25">
            <v>13043478000</v>
          </cell>
          <cell r="K25">
            <v>0</v>
          </cell>
          <cell r="L25">
            <v>1</v>
          </cell>
          <cell r="M25">
            <v>1</v>
          </cell>
          <cell r="N25">
            <v>2.5792582603870289E-3</v>
          </cell>
          <cell r="AB25">
            <v>0</v>
          </cell>
          <cell r="AC25">
            <v>13043.477999999999</v>
          </cell>
        </row>
        <row r="26">
          <cell r="D26" t="str">
            <v>1.2</v>
          </cell>
          <cell r="E26" t="str">
            <v>INGRESOS NO OPERACIONALES</v>
          </cell>
          <cell r="F26">
            <v>10871940993.76125</v>
          </cell>
          <cell r="G26">
            <v>10871940993.76125</v>
          </cell>
          <cell r="H26">
            <v>7606062402.9399996</v>
          </cell>
          <cell r="J26">
            <v>10213247020.169697</v>
          </cell>
          <cell r="K26">
            <v>0.6996048274456842</v>
          </cell>
          <cell r="L26">
            <v>-6.0586603070191147E-2</v>
          </cell>
          <cell r="M26">
            <v>0.34277717945384367</v>
          </cell>
          <cell r="N26">
            <v>2.0195995072898425E-3</v>
          </cell>
          <cell r="P26">
            <v>0</v>
          </cell>
          <cell r="Q26">
            <v>0</v>
          </cell>
          <cell r="R26">
            <v>0</v>
          </cell>
          <cell r="S26">
            <v>0</v>
          </cell>
          <cell r="T26">
            <v>0</v>
          </cell>
          <cell r="U26">
            <v>0</v>
          </cell>
          <cell r="V26">
            <v>0</v>
          </cell>
          <cell r="W26">
            <v>0</v>
          </cell>
          <cell r="X26">
            <v>0</v>
          </cell>
          <cell r="Y26">
            <v>0</v>
          </cell>
          <cell r="Z26">
            <v>0</v>
          </cell>
          <cell r="AA26">
            <v>0</v>
          </cell>
          <cell r="AB26">
            <v>0</v>
          </cell>
          <cell r="AC26">
            <v>10213.247020169696</v>
          </cell>
        </row>
        <row r="27">
          <cell r="D27" t="str">
            <v>1.2.1</v>
          </cell>
          <cell r="E27" t="str">
            <v>COMISION POR RECAUDOS SEGUROS TERCEROS</v>
          </cell>
          <cell r="F27">
            <v>8352963007.7612495</v>
          </cell>
          <cell r="G27">
            <v>8352963007.7612495</v>
          </cell>
          <cell r="H27">
            <v>4910937785.7199993</v>
          </cell>
          <cell r="J27">
            <v>8522344831.601469</v>
          </cell>
          <cell r="K27">
            <v>0.58792763491912348</v>
          </cell>
          <cell r="L27">
            <v>2.0278052672187963E-2</v>
          </cell>
          <cell r="M27">
            <v>0.73538032926882146</v>
          </cell>
          <cell r="N27">
            <v>1.6852352037374381E-3</v>
          </cell>
          <cell r="AB27">
            <v>0</v>
          </cell>
          <cell r="AC27">
            <v>8522.3448316014692</v>
          </cell>
        </row>
        <row r="28">
          <cell r="D28" t="str">
            <v>1.2.2</v>
          </cell>
          <cell r="E28" t="str">
            <v>ARRENDAMIENTO ACTIVOS FIJOS</v>
          </cell>
          <cell r="F28">
            <v>994979999.99999988</v>
          </cell>
          <cell r="G28">
            <v>994979999.99999988</v>
          </cell>
          <cell r="H28">
            <v>707732497</v>
          </cell>
          <cell r="J28">
            <v>69905157.959999993</v>
          </cell>
          <cell r="K28">
            <v>0.71130323926109074</v>
          </cell>
          <cell r="L28">
            <v>-0.92974214762105767</v>
          </cell>
          <cell r="M28">
            <v>-0.90122658171509684</v>
          </cell>
          <cell r="N28">
            <v>1.3823265245051209E-5</v>
          </cell>
          <cell r="AB28">
            <v>0</v>
          </cell>
          <cell r="AC28">
            <v>69.905157959999997</v>
          </cell>
        </row>
        <row r="29">
          <cell r="D29" t="str">
            <v>1.2.3</v>
          </cell>
          <cell r="E29" t="str">
            <v>VENTA DE ACTIVOS</v>
          </cell>
          <cell r="F29">
            <v>320000000</v>
          </cell>
          <cell r="G29">
            <v>320000000</v>
          </cell>
          <cell r="H29">
            <v>320000000</v>
          </cell>
          <cell r="J29">
            <v>320000000</v>
          </cell>
          <cell r="K29">
            <v>1</v>
          </cell>
          <cell r="L29">
            <v>0</v>
          </cell>
          <cell r="M29">
            <v>0</v>
          </cell>
          <cell r="N29">
            <v>6.3277803920384524E-5</v>
          </cell>
          <cell r="AB29">
            <v>0</v>
          </cell>
          <cell r="AC29">
            <v>320</v>
          </cell>
        </row>
        <row r="30">
          <cell r="D30" t="str">
            <v>1.2.4</v>
          </cell>
          <cell r="E30" t="str">
            <v>COMISION ADMON. CARTERA HIPOTECARIA TITULARIZADA</v>
          </cell>
          <cell r="F30">
            <v>1203997985.9999998</v>
          </cell>
          <cell r="G30">
            <v>1203997985.9999998</v>
          </cell>
          <cell r="H30">
            <v>1667392120.22</v>
          </cell>
          <cell r="J30">
            <v>1300997030.6082282</v>
          </cell>
          <cell r="K30">
            <v>1.3848794928299826</v>
          </cell>
          <cell r="L30">
            <v>8.0564125302638567E-2</v>
          </cell>
          <cell r="M30">
            <v>-0.21974140645658602</v>
          </cell>
          <cell r="N30">
            <v>2.5726323438696864E-4</v>
          </cell>
          <cell r="AB30">
            <v>0</v>
          </cell>
          <cell r="AC30">
            <v>1300.9970306082282</v>
          </cell>
        </row>
        <row r="31">
          <cell r="D31">
            <v>1.3</v>
          </cell>
          <cell r="E31" t="str">
            <v xml:space="preserve">DISPONIBILIDAD INICIAL </v>
          </cell>
          <cell r="F31">
            <v>1267413863443.1179</v>
          </cell>
          <cell r="G31">
            <v>1518951354002</v>
          </cell>
          <cell r="H31">
            <v>1518951354002</v>
          </cell>
          <cell r="J31">
            <v>1650085055392.6001</v>
          </cell>
          <cell r="K31">
            <v>1</v>
          </cell>
          <cell r="L31">
            <v>8.6331732115778825E-2</v>
          </cell>
          <cell r="M31">
            <v>8.6331732115778825E-2</v>
          </cell>
          <cell r="N31">
            <v>0.32629299558465558</v>
          </cell>
          <cell r="AB31">
            <v>0</v>
          </cell>
          <cell r="AC31">
            <v>1650085.0553926001</v>
          </cell>
        </row>
        <row r="33">
          <cell r="E33" t="str">
            <v>INGRESOS DE LA OPERACIÓN</v>
          </cell>
        </row>
        <row r="35">
          <cell r="D35" t="str">
            <v>Código</v>
          </cell>
          <cell r="E35" t="str">
            <v>Concepto</v>
          </cell>
          <cell r="F35" t="str">
            <v>PRESUPUESTO 2015
APROBADO</v>
          </cell>
          <cell r="G35" t="str">
            <v>Presupuesto Definitivo a Septiembre 30 de 2015</v>
          </cell>
          <cell r="H35" t="str">
            <v>Proyección de Cierre a Diciembre 31 de 2015</v>
          </cell>
          <cell r="J35" t="str">
            <v>Proyección de Ingresos  vigencia 2016</v>
          </cell>
          <cell r="K35" t="str">
            <v>% Cumplimiento Proyección a 31 /12/2015</v>
          </cell>
          <cell r="L35" t="str">
            <v>% Crecim. Ajustado</v>
          </cell>
          <cell r="M35" t="str">
            <v>% Crecimiento 2016 / 2015</v>
          </cell>
          <cell r="N35" t="str">
            <v>% de Particpación</v>
          </cell>
          <cell r="P35" t="str">
            <v>PROGRAMACION INGRESOS 2016 VIGENCIA</v>
          </cell>
          <cell r="AB35" t="str">
            <v>TOTAL AÑO 2016</v>
          </cell>
          <cell r="AC35" t="str">
            <v xml:space="preserve">Participación </v>
          </cell>
        </row>
        <row r="36">
          <cell r="P36" t="str">
            <v>Enero</v>
          </cell>
          <cell r="Q36" t="str">
            <v>Febrero</v>
          </cell>
          <cell r="R36" t="str">
            <v>Marzo</v>
          </cell>
          <cell r="S36" t="str">
            <v>Abril</v>
          </cell>
          <cell r="T36" t="str">
            <v>Mayo</v>
          </cell>
          <cell r="U36" t="str">
            <v>Junio</v>
          </cell>
          <cell r="V36" t="str">
            <v>Julio</v>
          </cell>
          <cell r="W36" t="str">
            <v>Agosto</v>
          </cell>
          <cell r="X36" t="str">
            <v>Septiembre</v>
          </cell>
          <cell r="Y36" t="str">
            <v>Octubre</v>
          </cell>
          <cell r="Z36" t="str">
            <v>Noviembre</v>
          </cell>
          <cell r="AA36" t="str">
            <v>Diciembre</v>
          </cell>
        </row>
        <row r="37">
          <cell r="F37" t="str">
            <v>A</v>
          </cell>
          <cell r="G37" t="str">
            <v>B</v>
          </cell>
          <cell r="H37">
            <v>1</v>
          </cell>
          <cell r="J37">
            <v>2</v>
          </cell>
          <cell r="K37" t="str">
            <v>C = (1 / B)</v>
          </cell>
          <cell r="L37" t="str">
            <v>D = (2 / B)</v>
          </cell>
          <cell r="M37" t="str">
            <v>3 = (2 / 1)</v>
          </cell>
          <cell r="N37">
            <v>4</v>
          </cell>
        </row>
        <row r="38">
          <cell r="D38">
            <v>1</v>
          </cell>
          <cell r="E38" t="str">
            <v>PRESUPUESTO DE INGRESOS + DISPONIBILIDAD INICIAL</v>
          </cell>
          <cell r="F38">
            <v>1067126705783.1</v>
          </cell>
          <cell r="G38">
            <v>1064081457033.1</v>
          </cell>
          <cell r="H38">
            <v>1025583231887.4097</v>
          </cell>
          <cell r="J38">
            <v>1238069081720.908</v>
          </cell>
          <cell r="K38">
            <v>0.96382022739778583</v>
          </cell>
          <cell r="L38">
            <v>0.16018938989289344</v>
          </cell>
          <cell r="M38">
            <v>0.207185378257847</v>
          </cell>
          <cell r="N38">
            <v>1</v>
          </cell>
        </row>
        <row r="39">
          <cell r="E39" t="str">
            <v>INGRESOS VIGENCIA</v>
          </cell>
          <cell r="F39">
            <v>623363842193.09998</v>
          </cell>
          <cell r="G39">
            <v>623363842193.09998</v>
          </cell>
          <cell r="H39">
            <v>584865617047.40967</v>
          </cell>
          <cell r="J39">
            <v>659407864123.09009</v>
          </cell>
          <cell r="K39">
            <v>0.93824116424487025</v>
          </cell>
          <cell r="L39">
            <v>5.7821804041731317E-2</v>
          </cell>
          <cell r="M39">
            <v>0.12745192212186063</v>
          </cell>
          <cell r="N39">
            <v>0.53260991156205717</v>
          </cell>
          <cell r="P39">
            <v>51014.625523340488</v>
          </cell>
          <cell r="Q39">
            <v>88399.946867434788</v>
          </cell>
          <cell r="R39">
            <v>56148.999637681096</v>
          </cell>
          <cell r="S39">
            <v>51828.639995919417</v>
          </cell>
          <cell r="T39">
            <v>57651.388916854528</v>
          </cell>
          <cell r="U39">
            <v>47801.274047931191</v>
          </cell>
          <cell r="V39">
            <v>50237.355474910837</v>
          </cell>
          <cell r="W39">
            <v>50803.171225599661</v>
          </cell>
          <cell r="X39">
            <v>49364.761575160519</v>
          </cell>
          <cell r="Y39">
            <v>59231.396939590355</v>
          </cell>
          <cell r="Z39">
            <v>43554.317223399958</v>
          </cell>
          <cell r="AA39">
            <v>53371.986697062457</v>
          </cell>
          <cell r="AB39">
            <v>659407.86412488529</v>
          </cell>
          <cell r="AC39">
            <v>-1.7952406778931618E-6</v>
          </cell>
        </row>
        <row r="40">
          <cell r="D40">
            <v>1.1000000000000001</v>
          </cell>
          <cell r="E40" t="str">
            <v>INGRESOS OPERACIONALES</v>
          </cell>
          <cell r="F40">
            <v>553412929863.09998</v>
          </cell>
          <cell r="G40">
            <v>553412929863.09998</v>
          </cell>
          <cell r="H40">
            <v>520146337655.05969</v>
          </cell>
          <cell r="J40">
            <v>588480471242.87427</v>
          </cell>
          <cell r="K40">
            <v>0.93988829965308263</v>
          </cell>
          <cell r="L40">
            <v>6.3365959643279623E-2</v>
          </cell>
          <cell r="M40">
            <v>0.13137482404640344</v>
          </cell>
          <cell r="N40">
            <v>0.47532119162921849</v>
          </cell>
          <cell r="P40">
            <v>45422.545548914481</v>
          </cell>
          <cell r="Q40">
            <v>81906.161212253122</v>
          </cell>
          <cell r="R40">
            <v>50626.498362598315</v>
          </cell>
          <cell r="S40">
            <v>46233.190325440664</v>
          </cell>
          <cell r="T40">
            <v>52080.916672377229</v>
          </cell>
          <cell r="U40">
            <v>42465.623811424455</v>
          </cell>
          <cell r="V40">
            <v>44034.67826564709</v>
          </cell>
          <cell r="W40">
            <v>45025.526624057195</v>
          </cell>
          <cell r="X40">
            <v>43190.192207675696</v>
          </cell>
          <cell r="Y40">
            <v>53033.61423223024</v>
          </cell>
          <cell r="Z40">
            <v>38050.40301953219</v>
          </cell>
          <cell r="AA40">
            <v>46411.120962564921</v>
          </cell>
          <cell r="AB40">
            <v>588480.47124471562</v>
          </cell>
          <cell r="AC40">
            <v>-1.841341145336628E-6</v>
          </cell>
        </row>
        <row r="41">
          <cell r="D41" t="str">
            <v>1.1.1</v>
          </cell>
          <cell r="E41" t="str">
            <v>Intereses de cartera de crédito hipotecario</v>
          </cell>
          <cell r="F41">
            <v>474606854210.09998</v>
          </cell>
          <cell r="G41">
            <v>474606854210.10004</v>
          </cell>
          <cell r="H41">
            <v>451331444079.59967</v>
          </cell>
          <cell r="J41">
            <v>489782622211.513</v>
          </cell>
          <cell r="K41">
            <v>0.95095854616503972</v>
          </cell>
          <cell r="L41">
            <v>3.197545055827411E-2</v>
          </cell>
          <cell r="M41">
            <v>8.5194990591286768E-2</v>
          </cell>
          <cell r="N41">
            <v>0.39560201400936235</v>
          </cell>
          <cell r="P41">
            <v>40069.619891529888</v>
          </cell>
          <cell r="Q41">
            <v>78391.758854617743</v>
          </cell>
          <cell r="R41">
            <v>42299.493813661953</v>
          </cell>
          <cell r="S41">
            <v>38293.523451990637</v>
          </cell>
          <cell r="T41">
            <v>36446.565820703334</v>
          </cell>
          <cell r="U41">
            <v>32615.655127559276</v>
          </cell>
          <cell r="V41">
            <v>38646.359357104971</v>
          </cell>
          <cell r="W41">
            <v>34844.947663775929</v>
          </cell>
          <cell r="X41">
            <v>38308.558784031171</v>
          </cell>
          <cell r="Y41">
            <v>36904.018461545325</v>
          </cell>
          <cell r="Z41">
            <v>32181.820231630023</v>
          </cell>
          <cell r="AA41">
            <v>40780.300754300129</v>
          </cell>
          <cell r="AB41">
            <v>489782.62221245043</v>
          </cell>
          <cell r="AC41">
            <v>-9.3743437901139259E-7</v>
          </cell>
        </row>
        <row r="42">
          <cell r="D42" t="str">
            <v>1.1.1.1</v>
          </cell>
          <cell r="E42" t="str">
            <v>Crédito hipotecario</v>
          </cell>
          <cell r="F42">
            <v>474606854210.09998</v>
          </cell>
          <cell r="G42">
            <v>474606854210.10004</v>
          </cell>
          <cell r="H42">
            <v>451331444079.59967</v>
          </cell>
          <cell r="J42">
            <v>484230956984.513</v>
          </cell>
          <cell r="K42">
            <v>0.95095854616503972</v>
          </cell>
          <cell r="L42">
            <v>1</v>
          </cell>
          <cell r="M42">
            <v>7.2894351449421579E-2</v>
          </cell>
          <cell r="N42">
            <v>0.39111788197750252</v>
          </cell>
          <cell r="P42">
            <v>39891.366598068118</v>
          </cell>
          <cell r="Q42">
            <v>78165.942093505349</v>
          </cell>
          <cell r="R42">
            <v>42030.138233767932</v>
          </cell>
          <cell r="S42">
            <v>37981.869376449009</v>
          </cell>
          <cell r="T42">
            <v>36084.460978758529</v>
          </cell>
          <cell r="U42">
            <v>32202.670519513325</v>
          </cell>
          <cell r="V42">
            <v>38178.040118286335</v>
          </cell>
          <cell r="W42">
            <v>34308.253066784484</v>
          </cell>
          <cell r="X42">
            <v>37708.83862188807</v>
          </cell>
          <cell r="Y42">
            <v>36240.359253342256</v>
          </cell>
          <cell r="Z42">
            <v>31451.368569821949</v>
          </cell>
          <cell r="AA42">
            <v>39987.649554814663</v>
          </cell>
          <cell r="AB42">
            <v>484230.956985</v>
          </cell>
          <cell r="AC42">
            <v>-4.870234988629818E-7</v>
          </cell>
        </row>
        <row r="43">
          <cell r="D43" t="str">
            <v>1.1.1.2</v>
          </cell>
          <cell r="E43" t="str">
            <v>Arriendo social</v>
          </cell>
          <cell r="F43">
            <v>0</v>
          </cell>
          <cell r="G43">
            <v>0</v>
          </cell>
          <cell r="H43">
            <v>0</v>
          </cell>
          <cell r="J43">
            <v>5551665227</v>
          </cell>
          <cell r="K43">
            <v>0</v>
          </cell>
          <cell r="L43">
            <v>1</v>
          </cell>
          <cell r="M43">
            <v>1</v>
          </cell>
          <cell r="N43">
            <v>4.484132031859823E-3</v>
          </cell>
          <cell r="P43">
            <v>178.25329346176878</v>
          </cell>
          <cell r="Q43">
            <v>225.81676111239051</v>
          </cell>
          <cell r="R43">
            <v>269.35557989402008</v>
          </cell>
          <cell r="S43">
            <v>311.65407554163045</v>
          </cell>
          <cell r="T43">
            <v>362.10484194480648</v>
          </cell>
          <cell r="U43">
            <v>412.98460804594845</v>
          </cell>
          <cell r="V43">
            <v>468.31923881863844</v>
          </cell>
          <cell r="W43">
            <v>536.69459699144534</v>
          </cell>
          <cell r="X43">
            <v>599.72016214309951</v>
          </cell>
          <cell r="Y43">
            <v>663.6592082030661</v>
          </cell>
          <cell r="Z43">
            <v>730.45166180807553</v>
          </cell>
          <cell r="AA43">
            <v>792.65119948546806</v>
          </cell>
          <cell r="AB43">
            <v>5551.6652274503576</v>
          </cell>
          <cell r="AC43">
            <v>-4.5035721996100619E-7</v>
          </cell>
        </row>
        <row r="44">
          <cell r="D44" t="str">
            <v>1.1.2</v>
          </cell>
          <cell r="E44" t="str">
            <v>Intereses de cartera de crédito educativo</v>
          </cell>
          <cell r="F44">
            <v>2649404317</v>
          </cell>
          <cell r="G44">
            <v>2649404317</v>
          </cell>
          <cell r="H44">
            <v>1636016474.51</v>
          </cell>
          <cell r="J44">
            <v>2209932604.5375805</v>
          </cell>
          <cell r="K44">
            <v>0.61750351353035859</v>
          </cell>
          <cell r="L44">
            <v>-0.16587566859559078</v>
          </cell>
          <cell r="M44">
            <v>0.3508009478935552</v>
          </cell>
          <cell r="N44">
            <v>1.7849832752997825E-3</v>
          </cell>
          <cell r="P44">
            <v>125.88076276710321</v>
          </cell>
          <cell r="Q44">
            <v>157.04414601528296</v>
          </cell>
          <cell r="R44">
            <v>174.65561089435016</v>
          </cell>
          <cell r="S44">
            <v>163.44650089426526</v>
          </cell>
          <cell r="T44">
            <v>162.89858338616341</v>
          </cell>
          <cell r="U44">
            <v>164.44142541388393</v>
          </cell>
          <cell r="V44">
            <v>176.28696373026517</v>
          </cell>
          <cell r="W44">
            <v>228.1831843302638</v>
          </cell>
          <cell r="X44">
            <v>221.97904803944209</v>
          </cell>
          <cell r="Y44">
            <v>216.33310950917817</v>
          </cell>
          <cell r="Z44">
            <v>210.77213529553649</v>
          </cell>
          <cell r="AA44">
            <v>208.0111347242651</v>
          </cell>
          <cell r="AB44">
            <v>2209.932605</v>
          </cell>
          <cell r="AC44">
            <v>-4.6241939344326966E-7</v>
          </cell>
        </row>
        <row r="45">
          <cell r="D45" t="str">
            <v>1.1.3</v>
          </cell>
          <cell r="E45" t="str">
            <v>Intereses de cartera de crédito constructor</v>
          </cell>
          <cell r="F45">
            <v>10142925954</v>
          </cell>
          <cell r="G45">
            <v>10142925954</v>
          </cell>
          <cell r="H45">
            <v>1096723823</v>
          </cell>
          <cell r="J45">
            <v>22760560143.823658</v>
          </cell>
          <cell r="K45">
            <v>0.10812696730448793</v>
          </cell>
          <cell r="L45">
            <v>1.2439836637915831</v>
          </cell>
          <cell r="M45">
            <v>19.753228539856071</v>
          </cell>
          <cell r="N45">
            <v>1.8383917731138739E-2</v>
          </cell>
          <cell r="P45">
            <v>521.62959609600307</v>
          </cell>
          <cell r="Q45">
            <v>1100.4679130986387</v>
          </cell>
          <cell r="R45">
            <v>1017.2282995276263</v>
          </cell>
          <cell r="S45">
            <v>1103.282910304272</v>
          </cell>
          <cell r="T45">
            <v>1733.854272481901</v>
          </cell>
          <cell r="U45">
            <v>1675.7244599297489</v>
          </cell>
          <cell r="V45">
            <v>1813.1416462903508</v>
          </cell>
          <cell r="W45">
            <v>2459.5054774295131</v>
          </cell>
          <cell r="X45">
            <v>2410.7640770836128</v>
          </cell>
          <cell r="Y45">
            <v>2587.1223626541346</v>
          </cell>
          <cell r="Z45">
            <v>3163.9203540851386</v>
          </cell>
          <cell r="AA45">
            <v>3173.9187750190595</v>
          </cell>
          <cell r="AB45">
            <v>22760.560143999995</v>
          </cell>
          <cell r="AC45">
            <v>-1.7633647075854242E-7</v>
          </cell>
        </row>
        <row r="46">
          <cell r="D46" t="str">
            <v>1.1.3.1</v>
          </cell>
          <cell r="E46" t="str">
            <v>Recaudo intereses Crédito Constructor Privado</v>
          </cell>
          <cell r="F46">
            <v>0</v>
          </cell>
          <cell r="G46">
            <v>0</v>
          </cell>
          <cell r="H46">
            <v>0</v>
          </cell>
          <cell r="J46">
            <v>16238821143.823658</v>
          </cell>
          <cell r="K46">
            <v>0</v>
          </cell>
          <cell r="L46">
            <v>1</v>
          </cell>
          <cell r="M46">
            <v>1</v>
          </cell>
          <cell r="N46">
            <v>1.3116248021678888E-2</v>
          </cell>
          <cell r="P46">
            <v>488.10642940359236</v>
          </cell>
          <cell r="Q46">
            <v>987.69799509328402</v>
          </cell>
          <cell r="R46">
            <v>824.42811713137462</v>
          </cell>
          <cell r="S46">
            <v>823.40084581554788</v>
          </cell>
          <cell r="T46">
            <v>1346.4630206540769</v>
          </cell>
          <cell r="U46">
            <v>1188.9949428614759</v>
          </cell>
          <cell r="V46">
            <v>1225.5068378257231</v>
          </cell>
          <cell r="W46">
            <v>1766.3762295405211</v>
          </cell>
          <cell r="X46">
            <v>1619.1360422519786</v>
          </cell>
          <cell r="Y46">
            <v>1695.54044516366</v>
          </cell>
          <cell r="Z46">
            <v>2175.8543975667576</v>
          </cell>
          <cell r="AA46">
            <v>2097.3158406920079</v>
          </cell>
          <cell r="AB46">
            <v>16238.821144000001</v>
          </cell>
          <cell r="AC46">
            <v>-1.763437467161566E-7</v>
          </cell>
        </row>
        <row r="47">
          <cell r="D47" t="str">
            <v>1.1.3.2</v>
          </cell>
          <cell r="E47" t="str">
            <v>Recaudo intereses crédito constructor público</v>
          </cell>
          <cell r="F47">
            <v>0</v>
          </cell>
          <cell r="G47">
            <v>0</v>
          </cell>
          <cell r="H47">
            <v>0</v>
          </cell>
          <cell r="J47">
            <v>6521739000</v>
          </cell>
          <cell r="K47">
            <v>0</v>
          </cell>
          <cell r="L47">
            <v>1</v>
          </cell>
          <cell r="M47">
            <v>1</v>
          </cell>
          <cell r="N47">
            <v>5.2676697094598511E-3</v>
          </cell>
          <cell r="P47">
            <v>33.523166692410662</v>
          </cell>
          <cell r="Q47">
            <v>112.76991800535473</v>
          </cell>
          <cell r="R47">
            <v>192.80018239625164</v>
          </cell>
          <cell r="S47">
            <v>279.8820644887241</v>
          </cell>
          <cell r="T47">
            <v>387.39125182782408</v>
          </cell>
          <cell r="U47">
            <v>486.72951706827303</v>
          </cell>
          <cell r="V47">
            <v>587.63480846462767</v>
          </cell>
          <cell r="W47">
            <v>693.12924788899181</v>
          </cell>
          <cell r="X47">
            <v>791.62803483163418</v>
          </cell>
          <cell r="Y47">
            <v>891.58191749047467</v>
          </cell>
          <cell r="Z47">
            <v>988.0659565183812</v>
          </cell>
          <cell r="AA47">
            <v>1076.6029343270516</v>
          </cell>
          <cell r="AB47">
            <v>6521.7389999999996</v>
          </cell>
          <cell r="AC47">
            <v>0</v>
          </cell>
        </row>
        <row r="48">
          <cell r="D48" t="str">
            <v>1.1.4</v>
          </cell>
          <cell r="E48" t="str">
            <v>Rendimientos Financieros</v>
          </cell>
          <cell r="F48">
            <v>66013745381.999992</v>
          </cell>
          <cell r="G48">
            <v>66013745381.999992</v>
          </cell>
          <cell r="H48">
            <v>66082153277.949997</v>
          </cell>
          <cell r="J48">
            <v>60683878283</v>
          </cell>
          <cell r="K48">
            <v>1.0010362674554238</v>
          </cell>
          <cell r="L48">
            <v>-8.073874718299634E-2</v>
          </cell>
          <cell r="M48">
            <v>-8.1690361575297965E-2</v>
          </cell>
          <cell r="N48">
            <v>4.9014937194497905E-2</v>
          </cell>
          <cell r="P48">
            <v>3618.4587985214844</v>
          </cell>
          <cell r="Q48">
            <v>1169.9337985214647</v>
          </cell>
          <cell r="R48">
            <v>6048.1641385143912</v>
          </cell>
          <cell r="S48">
            <v>5585.9809622514895</v>
          </cell>
          <cell r="T48">
            <v>12650.64149580583</v>
          </cell>
          <cell r="U48">
            <v>6922.8462985215456</v>
          </cell>
          <cell r="V48">
            <v>2311.9337985215043</v>
          </cell>
          <cell r="W48">
            <v>6405.9337985214843</v>
          </cell>
          <cell r="X48">
            <v>1161.9337985214647</v>
          </cell>
          <cell r="Y48">
            <v>12239.183798521604</v>
          </cell>
          <cell r="Z48">
            <v>1406.933798521485</v>
          </cell>
          <cell r="AA48">
            <v>1161.9337985214647</v>
          </cell>
          <cell r="AB48">
            <v>60683.878283265221</v>
          </cell>
          <cell r="AC48">
            <v>-2.6522320695221424E-7</v>
          </cell>
        </row>
        <row r="49">
          <cell r="D49" t="str">
            <v>1.1.5</v>
          </cell>
          <cell r="E49" t="str">
            <v>Otros ingresos por asesoría  y asistencia técnica</v>
          </cell>
          <cell r="F49">
            <v>0</v>
          </cell>
          <cell r="G49">
            <v>0</v>
          </cell>
          <cell r="H49">
            <v>0</v>
          </cell>
          <cell r="J49">
            <v>13043478000</v>
          </cell>
          <cell r="K49">
            <v>0</v>
          </cell>
          <cell r="L49">
            <v>1</v>
          </cell>
          <cell r="M49">
            <v>1</v>
          </cell>
          <cell r="N49">
            <v>1.0535339418919702E-2</v>
          </cell>
          <cell r="P49">
            <v>1086.9565</v>
          </cell>
          <cell r="Q49">
            <v>1086.9565</v>
          </cell>
          <cell r="R49">
            <v>1086.9565</v>
          </cell>
          <cell r="S49">
            <v>1086.9565</v>
          </cell>
          <cell r="T49">
            <v>1086.9565</v>
          </cell>
          <cell r="U49">
            <v>1086.9565</v>
          </cell>
          <cell r="V49">
            <v>1086.9565</v>
          </cell>
          <cell r="W49">
            <v>1086.9565</v>
          </cell>
          <cell r="X49">
            <v>1086.9565</v>
          </cell>
          <cell r="Y49">
            <v>1086.9565</v>
          </cell>
          <cell r="Z49">
            <v>1086.9565</v>
          </cell>
          <cell r="AA49">
            <v>1086.9565</v>
          </cell>
          <cell r="AB49">
            <v>13043.478000000001</v>
          </cell>
          <cell r="AC49">
            <v>0</v>
          </cell>
        </row>
        <row r="50">
          <cell r="D50">
            <v>1.2</v>
          </cell>
          <cell r="E50" t="str">
            <v>INGRESOS NO OPERACIONALES</v>
          </cell>
          <cell r="F50">
            <v>69950912330</v>
          </cell>
          <cell r="G50">
            <v>69950912330</v>
          </cell>
          <cell r="H50">
            <v>64719279392.349998</v>
          </cell>
          <cell r="J50">
            <v>70927392880.215866</v>
          </cell>
          <cell r="K50">
            <v>0.92520993989371747</v>
          </cell>
          <cell r="L50">
            <v>1.3959511287132687E-2</v>
          </cell>
          <cell r="M50">
            <v>9.5923711545522705E-2</v>
          </cell>
          <cell r="N50">
            <v>5.7288719932838683E-2</v>
          </cell>
          <cell r="P50">
            <v>5592.0799744260094</v>
          </cell>
          <cell r="Q50">
            <v>6493.7856551816667</v>
          </cell>
          <cell r="R50">
            <v>5522.5012750827818</v>
          </cell>
          <cell r="S50">
            <v>5595.4496704787498</v>
          </cell>
          <cell r="T50">
            <v>5570.472244477297</v>
          </cell>
          <cell r="U50">
            <v>5335.6502365067327</v>
          </cell>
          <cell r="V50">
            <v>6202.6772092637493</v>
          </cell>
          <cell r="W50">
            <v>5777.6446015424644</v>
          </cell>
          <cell r="X50">
            <v>6174.5693674848208</v>
          </cell>
          <cell r="Y50">
            <v>6197.7827073601175</v>
          </cell>
          <cell r="Z50">
            <v>5503.9142038677655</v>
          </cell>
          <cell r="AA50">
            <v>6960.8657344975391</v>
          </cell>
          <cell r="AB50">
            <v>70927.392880169689</v>
          </cell>
          <cell r="AC50">
            <v>4.6173227019608021E-8</v>
          </cell>
        </row>
        <row r="51">
          <cell r="D51" t="str">
            <v>1.2.1</v>
          </cell>
          <cell r="E51" t="str">
            <v>Venta de Activos</v>
          </cell>
          <cell r="F51">
            <v>320000000</v>
          </cell>
          <cell r="G51">
            <v>320000000</v>
          </cell>
          <cell r="H51">
            <v>320000000</v>
          </cell>
          <cell r="J51">
            <v>320000000</v>
          </cell>
          <cell r="K51">
            <v>1</v>
          </cell>
          <cell r="L51">
            <v>0</v>
          </cell>
          <cell r="M51">
            <v>0</v>
          </cell>
          <cell r="N51">
            <v>2.5846699891350335E-4</v>
          </cell>
          <cell r="P51">
            <v>0</v>
          </cell>
          <cell r="Q51">
            <v>0</v>
          </cell>
          <cell r="R51">
            <v>0</v>
          </cell>
          <cell r="S51">
            <v>0</v>
          </cell>
          <cell r="T51">
            <v>0</v>
          </cell>
          <cell r="U51">
            <v>0</v>
          </cell>
          <cell r="V51">
            <v>0</v>
          </cell>
          <cell r="W51">
            <v>0</v>
          </cell>
          <cell r="X51">
            <v>0</v>
          </cell>
          <cell r="Y51">
            <v>0</v>
          </cell>
          <cell r="Z51">
            <v>0</v>
          </cell>
          <cell r="AA51">
            <v>320</v>
          </cell>
          <cell r="AB51">
            <v>320</v>
          </cell>
          <cell r="AC51">
            <v>0</v>
          </cell>
        </row>
        <row r="52">
          <cell r="D52" t="str">
            <v>1.2.2</v>
          </cell>
          <cell r="E52" t="str">
            <v>Arrendamientos</v>
          </cell>
          <cell r="F52">
            <v>994980000</v>
          </cell>
          <cell r="G52">
            <v>994980000</v>
          </cell>
          <cell r="H52">
            <v>707732497</v>
          </cell>
          <cell r="J52">
            <v>69905157.959999993</v>
          </cell>
          <cell r="K52">
            <v>0.71130323926109063</v>
          </cell>
          <cell r="L52">
            <v>-0.92974214762105767</v>
          </cell>
          <cell r="M52">
            <v>-0.90122658171509684</v>
          </cell>
          <cell r="N52">
            <v>5.6463051207798741E-5</v>
          </cell>
          <cell r="P52">
            <v>5.82542983</v>
          </cell>
          <cell r="Q52">
            <v>5.82542983</v>
          </cell>
          <cell r="R52">
            <v>5.82542983</v>
          </cell>
          <cell r="S52">
            <v>5.82542983</v>
          </cell>
          <cell r="T52">
            <v>5.82542983</v>
          </cell>
          <cell r="U52">
            <v>5.82542983</v>
          </cell>
          <cell r="V52">
            <v>5.82542983</v>
          </cell>
          <cell r="W52">
            <v>5.82542983</v>
          </cell>
          <cell r="X52">
            <v>5.82542983</v>
          </cell>
          <cell r="Y52">
            <v>5.82542983</v>
          </cell>
          <cell r="Z52">
            <v>5.82542983</v>
          </cell>
          <cell r="AA52">
            <v>5.82542983</v>
          </cell>
          <cell r="AB52">
            <v>69.905157959999997</v>
          </cell>
          <cell r="AC52">
            <v>0</v>
          </cell>
        </row>
        <row r="53">
          <cell r="D53" t="str">
            <v>1.2.3</v>
          </cell>
          <cell r="E53" t="str">
            <v>Recuperación de Seguros a Terceros</v>
          </cell>
          <cell r="F53">
            <v>59078971336</v>
          </cell>
          <cell r="G53">
            <v>59078971336</v>
          </cell>
          <cell r="H53">
            <v>57113216989.409996</v>
          </cell>
          <cell r="J53">
            <v>60714145859.654404</v>
          </cell>
          <cell r="K53">
            <v>0.96672666598390544</v>
          </cell>
          <cell r="L53">
            <v>2.7677775808835126E-2</v>
          </cell>
          <cell r="M53">
            <v>6.3048958893562101E-2</v>
          </cell>
          <cell r="N53">
            <v>4.903938459981743E-2</v>
          </cell>
          <cell r="P53">
            <v>4814.0304066697363</v>
          </cell>
          <cell r="Q53">
            <v>5706.4227244692102</v>
          </cell>
          <cell r="R53">
            <v>4754.636693771009</v>
          </cell>
          <cell r="S53">
            <v>4777.9621937905395</v>
          </cell>
          <cell r="T53">
            <v>4781.3970634466405</v>
          </cell>
          <cell r="U53">
            <v>4564.4625059628797</v>
          </cell>
          <cell r="V53">
            <v>5468.8526040997613</v>
          </cell>
          <cell r="W53">
            <v>4933.9093557488795</v>
          </cell>
          <cell r="X53">
            <v>5341.2169945567721</v>
          </cell>
          <cell r="Y53">
            <v>5247.9172438796668</v>
          </cell>
          <cell r="Z53">
            <v>4558.7167571955251</v>
          </cell>
          <cell r="AA53">
            <v>5764.6213164093779</v>
          </cell>
          <cell r="AB53">
            <v>60714.145860000004</v>
          </cell>
          <cell r="AC53">
            <v>-3.4560071071609855E-7</v>
          </cell>
        </row>
        <row r="54">
          <cell r="D54" t="str">
            <v>1.2.4</v>
          </cell>
          <cell r="E54" t="str">
            <v>Comisión por Recaudo de Seguros a Terceros</v>
          </cell>
          <cell r="F54">
            <v>8352963008.000001</v>
          </cell>
          <cell r="G54">
            <v>8352963008.000001</v>
          </cell>
          <cell r="H54">
            <v>4910937785.7199993</v>
          </cell>
          <cell r="J54">
            <v>8522344831.601469</v>
          </cell>
          <cell r="K54">
            <v>0.58792763490231881</v>
          </cell>
          <cell r="L54">
            <v>2.0278052643025513E-2</v>
          </cell>
          <cell r="M54">
            <v>0.73538032926882146</v>
          </cell>
          <cell r="N54">
            <v>6.8835777885313679E-3</v>
          </cell>
          <cell r="P54">
            <v>651.41384081830984</v>
          </cell>
          <cell r="Q54">
            <v>662.56820750715258</v>
          </cell>
          <cell r="R54">
            <v>646.01294213928509</v>
          </cell>
          <cell r="S54">
            <v>697.95636170257228</v>
          </cell>
          <cell r="T54">
            <v>671.81817974813123</v>
          </cell>
          <cell r="U54">
            <v>656.15936069037809</v>
          </cell>
          <cell r="V54">
            <v>620.98029411098253</v>
          </cell>
          <cell r="W54">
            <v>733.03131236503953</v>
          </cell>
          <cell r="X54">
            <v>724.74600957147413</v>
          </cell>
          <cell r="Y54">
            <v>843.31471879440801</v>
          </cell>
          <cell r="Z54">
            <v>840.66120828331771</v>
          </cell>
          <cell r="AA54">
            <v>773.68239587041819</v>
          </cell>
          <cell r="AB54">
            <v>8522.3448316014692</v>
          </cell>
          <cell r="AC54">
            <v>0</v>
          </cell>
        </row>
        <row r="55">
          <cell r="D55" t="str">
            <v>1.2.5</v>
          </cell>
          <cell r="E55" t="str">
            <v>Comisión admon. Cartera hipotecaria titularizada</v>
          </cell>
          <cell r="F55">
            <v>1203997986</v>
          </cell>
          <cell r="G55">
            <v>1203997986</v>
          </cell>
          <cell r="H55">
            <v>1667392120.22</v>
          </cell>
          <cell r="J55">
            <v>1300997031</v>
          </cell>
          <cell r="K55">
            <v>1.3848794928299821</v>
          </cell>
          <cell r="L55">
            <v>8.0564125628030725E-2</v>
          </cell>
          <cell r="M55">
            <v>-0.2197414062216253</v>
          </cell>
          <cell r="N55">
            <v>1.0508274943685878E-3</v>
          </cell>
          <cell r="P55">
            <v>120.81029710796341</v>
          </cell>
          <cell r="Q55">
            <v>118.96929337530396</v>
          </cell>
          <cell r="R55">
            <v>116.02620934248803</v>
          </cell>
          <cell r="S55">
            <v>113.70568515563828</v>
          </cell>
          <cell r="T55">
            <v>111.43157145252552</v>
          </cell>
          <cell r="U55">
            <v>109.20294002347499</v>
          </cell>
          <cell r="V55">
            <v>107.01888122300549</v>
          </cell>
          <cell r="W55">
            <v>104.87850359854539</v>
          </cell>
          <cell r="X55">
            <v>102.78093352657446</v>
          </cell>
          <cell r="Y55">
            <v>100.72531485604298</v>
          </cell>
          <cell r="Z55">
            <v>98.71080855892211</v>
          </cell>
          <cell r="AA55">
            <v>96.73659238774367</v>
          </cell>
          <cell r="AB55">
            <v>1300.9970306082282</v>
          </cell>
          <cell r="AC55">
            <v>3.9177189137262758E-7</v>
          </cell>
        </row>
        <row r="56">
          <cell r="D56">
            <v>1.3</v>
          </cell>
          <cell r="E56" t="str">
            <v>DISPONIBILIDAD INICIAL</v>
          </cell>
          <cell r="F56">
            <v>443762863590</v>
          </cell>
          <cell r="G56">
            <v>440717614840</v>
          </cell>
          <cell r="H56">
            <v>440717614840</v>
          </cell>
          <cell r="J56">
            <v>578661217597.81787</v>
          </cell>
          <cell r="K56">
            <v>1</v>
          </cell>
          <cell r="L56">
            <v>0.30398747861978093</v>
          </cell>
          <cell r="M56">
            <v>0.3129977067240608</v>
          </cell>
          <cell r="N56">
            <v>0.46739008843794283</v>
          </cell>
        </row>
        <row r="58">
          <cell r="D58" t="str">
            <v>COD 2016</v>
          </cell>
          <cell r="E58" t="str">
            <v>DETALLE</v>
          </cell>
          <cell r="F58" t="str">
            <v>PRESUPUESTO 
aprobado 2015</v>
          </cell>
          <cell r="G58" t="str">
            <v>PRESUPUESTO VIGENTE</v>
          </cell>
          <cell r="H58" t="str">
            <v>PRESUPUESTO PROYECTADO A 31/12/2015</v>
          </cell>
          <cell r="J58" t="str">
            <v>PRESUPUESTO 2016</v>
          </cell>
          <cell r="K58" t="str">
            <v>% Cumplimiento</v>
          </cell>
          <cell r="L58" t="str">
            <v>% crecim.</v>
          </cell>
          <cell r="M58" t="str">
            <v>% crecim. proyección</v>
          </cell>
          <cell r="P58" t="str">
            <v>PROGRAMACION GASTOS 2016 VIGENCIA</v>
          </cell>
          <cell r="AB58" t="str">
            <v>TOTAL AÑO 2016</v>
          </cell>
        </row>
        <row r="59">
          <cell r="P59" t="str">
            <v>Enero</v>
          </cell>
          <cell r="Q59" t="str">
            <v>Febrero</v>
          </cell>
          <cell r="R59" t="str">
            <v>Marzo</v>
          </cell>
          <cell r="S59" t="str">
            <v>Abril</v>
          </cell>
          <cell r="T59" t="str">
            <v>Mayo</v>
          </cell>
          <cell r="U59" t="str">
            <v>Junio</v>
          </cell>
          <cell r="V59" t="str">
            <v>Julio</v>
          </cell>
          <cell r="W59" t="str">
            <v>Agosto</v>
          </cell>
          <cell r="X59" t="str">
            <v>Septiembre</v>
          </cell>
          <cell r="Y59" t="str">
            <v>Octubre</v>
          </cell>
          <cell r="Z59" t="str">
            <v>Noviembre</v>
          </cell>
          <cell r="AA59" t="str">
            <v>Diciembre</v>
          </cell>
        </row>
        <row r="60">
          <cell r="F60">
            <v>1</v>
          </cell>
          <cell r="G60">
            <v>2</v>
          </cell>
          <cell r="H60">
            <v>3</v>
          </cell>
          <cell r="J60">
            <v>5</v>
          </cell>
          <cell r="K60" t="str">
            <v>4 (3/2)</v>
          </cell>
          <cell r="L60" t="str">
            <v>6 (5/2)</v>
          </cell>
          <cell r="M60" t="str">
            <v>7 (5/3)</v>
          </cell>
        </row>
        <row r="61">
          <cell r="D61">
            <v>2.5</v>
          </cell>
          <cell r="E61" t="str">
            <v>Cesantias</v>
          </cell>
          <cell r="F61">
            <v>1350873787678</v>
          </cell>
          <cell r="G61">
            <v>1450873787678</v>
          </cell>
          <cell r="H61">
            <v>1450873787678</v>
          </cell>
          <cell r="J61">
            <v>1429526651705.2056</v>
          </cell>
          <cell r="K61">
            <v>1</v>
          </cell>
          <cell r="L61">
            <v>-1.471329632811047E-2</v>
          </cell>
          <cell r="M61">
            <v>0.98528670367188953</v>
          </cell>
          <cell r="P61">
            <v>86221.980152851364</v>
          </cell>
          <cell r="Q61">
            <v>207683.83696210591</v>
          </cell>
          <cell r="R61">
            <v>181533.36610326564</v>
          </cell>
          <cell r="S61">
            <v>162365.67534898815</v>
          </cell>
          <cell r="T61">
            <v>129172.15880382925</v>
          </cell>
          <cell r="U61">
            <v>98531.946963996932</v>
          </cell>
          <cell r="V61">
            <v>126930.28630929071</v>
          </cell>
          <cell r="W61">
            <v>103024.01747663254</v>
          </cell>
          <cell r="X61">
            <v>89191.502678646677</v>
          </cell>
          <cell r="Y61">
            <v>88613.809567540971</v>
          </cell>
          <cell r="Z61">
            <v>76874.110922867912</v>
          </cell>
          <cell r="AA61">
            <v>79383.960415189329</v>
          </cell>
          <cell r="AB61">
            <v>1429526.6517052054</v>
          </cell>
        </row>
        <row r="62">
          <cell r="D62" t="str">
            <v>2.5.1</v>
          </cell>
          <cell r="E62" t="str">
            <v>Cesantias Definitivas</v>
          </cell>
          <cell r="F62">
            <v>360254986515</v>
          </cell>
          <cell r="G62">
            <v>460254986515</v>
          </cell>
          <cell r="H62">
            <v>460254986515</v>
          </cell>
          <cell r="J62">
            <v>459513876057.06335</v>
          </cell>
          <cell r="K62">
            <v>1</v>
          </cell>
          <cell r="L62">
            <v>-1.6102171180115699E-3</v>
          </cell>
          <cell r="M62">
            <v>0.99838978288198843</v>
          </cell>
          <cell r="P62">
            <v>33116.425421942913</v>
          </cell>
          <cell r="Q62">
            <v>36297.681433018508</v>
          </cell>
          <cell r="R62">
            <v>54384.644801079579</v>
          </cell>
          <cell r="S62">
            <v>43572.43653299682</v>
          </cell>
          <cell r="T62">
            <v>38415.479264949223</v>
          </cell>
          <cell r="U62">
            <v>35979.237053998877</v>
          </cell>
          <cell r="V62">
            <v>44527.82853410198</v>
          </cell>
          <cell r="W62">
            <v>41302.472218852687</v>
          </cell>
          <cell r="X62">
            <v>37178.152716269557</v>
          </cell>
          <cell r="Y62">
            <v>33234.809690827838</v>
          </cell>
          <cell r="Z62">
            <v>29549.096904949227</v>
          </cell>
          <cell r="AA62">
            <v>31955.611484076213</v>
          </cell>
          <cell r="AB62">
            <v>459513.87605706335</v>
          </cell>
        </row>
        <row r="63">
          <cell r="D63" t="str">
            <v>2.5.2</v>
          </cell>
          <cell r="E63" t="str">
            <v>Cesantias Parciales</v>
          </cell>
          <cell r="F63">
            <v>990618801163</v>
          </cell>
          <cell r="G63">
            <v>990618801163</v>
          </cell>
          <cell r="H63">
            <v>990618801163</v>
          </cell>
          <cell r="J63">
            <v>970012775648.14209</v>
          </cell>
          <cell r="K63">
            <v>1</v>
          </cell>
          <cell r="L63">
            <v>-2.080116538336052E-2</v>
          </cell>
          <cell r="M63">
            <v>0.97919883461663948</v>
          </cell>
          <cell r="P63">
            <v>53105.55473090845</v>
          </cell>
          <cell r="Q63">
            <v>171386.15552908741</v>
          </cell>
          <cell r="R63">
            <v>127148.72130218607</v>
          </cell>
          <cell r="S63">
            <v>118793.23881599132</v>
          </cell>
          <cell r="T63">
            <v>90756.679538880038</v>
          </cell>
          <cell r="U63">
            <v>62552.709909998055</v>
          </cell>
          <cell r="V63">
            <v>82402.457775188726</v>
          </cell>
          <cell r="W63">
            <v>61721.54525777985</v>
          </cell>
          <cell r="X63">
            <v>52013.34996237712</v>
          </cell>
          <cell r="Y63">
            <v>55378.999876713126</v>
          </cell>
          <cell r="Z63">
            <v>47325.014017918686</v>
          </cell>
          <cell r="AA63">
            <v>47428.34893111312</v>
          </cell>
          <cell r="AB63">
            <v>970012.77564814209</v>
          </cell>
        </row>
        <row r="64">
          <cell r="D64">
            <v>2.6</v>
          </cell>
          <cell r="E64" t="str">
            <v>Creditos</v>
          </cell>
          <cell r="F64">
            <v>1568927000000</v>
          </cell>
          <cell r="G64">
            <v>1468927000000</v>
          </cell>
          <cell r="H64">
            <v>1049079534567</v>
          </cell>
          <cell r="J64">
            <v>1442522433238.0762</v>
          </cell>
          <cell r="K64">
            <v>0.71418085076181459</v>
          </cell>
          <cell r="L64">
            <v>-1.7975411141550102E-2</v>
          </cell>
          <cell r="M64">
            <v>1.3750362920133286</v>
          </cell>
          <cell r="P64">
            <v>101898.38262801677</v>
          </cell>
          <cell r="Q64">
            <v>120313.45866498807</v>
          </cell>
          <cell r="R64">
            <v>110556.49345496537</v>
          </cell>
          <cell r="S64">
            <v>112801.20953374518</v>
          </cell>
          <cell r="T64">
            <v>119528.23352997133</v>
          </cell>
          <cell r="U64">
            <v>112388.92739378585</v>
          </cell>
          <cell r="V64">
            <v>128587.16043283032</v>
          </cell>
          <cell r="W64">
            <v>122681.12187186311</v>
          </cell>
          <cell r="X64">
            <v>124972.0582159616</v>
          </cell>
          <cell r="Y64">
            <v>125943.81084805376</v>
          </cell>
          <cell r="Z64">
            <v>128637.68484740055</v>
          </cell>
          <cell r="AA64">
            <v>134213.89181649455</v>
          </cell>
          <cell r="AB64">
            <v>1442522.4332380765</v>
          </cell>
        </row>
        <row r="65">
          <cell r="D65" t="str">
            <v>2.6.1.1</v>
          </cell>
          <cell r="E65" t="str">
            <v>Creditos  de Vivienda</v>
          </cell>
          <cell r="F65">
            <v>1400000000000</v>
          </cell>
          <cell r="G65">
            <v>1300000000000</v>
          </cell>
          <cell r="H65">
            <v>920445494448</v>
          </cell>
          <cell r="J65">
            <v>1093484215445.5413</v>
          </cell>
          <cell r="K65">
            <v>0.70803499572923079</v>
          </cell>
          <cell r="L65">
            <v>-0.1588582958111221</v>
          </cell>
          <cell r="M65">
            <v>1.1879945331269335</v>
          </cell>
          <cell r="P65">
            <v>79012.482821621394</v>
          </cell>
          <cell r="Q65">
            <v>98082.170234295598</v>
          </cell>
          <cell r="R65">
            <v>88158.263446137615</v>
          </cell>
          <cell r="S65">
            <v>89167.350765411524</v>
          </cell>
          <cell r="T65">
            <v>92619.502054648343</v>
          </cell>
          <cell r="U65">
            <v>84251.947832122023</v>
          </cell>
          <cell r="V65">
            <v>95479.21860985567</v>
          </cell>
          <cell r="W65">
            <v>90901.321867005492</v>
          </cell>
          <cell r="X65">
            <v>94358.913936254801</v>
          </cell>
          <cell r="Y65">
            <v>92361.654569956867</v>
          </cell>
          <cell r="Z65">
            <v>94912.345486559134</v>
          </cell>
          <cell r="AA65">
            <v>94179.043821673025</v>
          </cell>
          <cell r="AB65">
            <v>1093484.2154455413</v>
          </cell>
        </row>
        <row r="66">
          <cell r="D66" t="str">
            <v>2.6.2.1</v>
          </cell>
          <cell r="E66" t="str">
            <v>Creditos de  Educacion</v>
          </cell>
          <cell r="F66">
            <v>18927000000</v>
          </cell>
          <cell r="G66">
            <v>18927000000</v>
          </cell>
          <cell r="H66">
            <v>6569440988</v>
          </cell>
          <cell r="J66">
            <v>16779000000</v>
          </cell>
          <cell r="K66">
            <v>0.34709362223278911</v>
          </cell>
          <cell r="L66">
            <v>-0.1134886669836741</v>
          </cell>
          <cell r="M66">
            <v>2.5540985953978708</v>
          </cell>
          <cell r="P66">
            <v>1739.7419773609988</v>
          </cell>
          <cell r="Q66">
            <v>661.06266429913319</v>
          </cell>
          <cell r="R66">
            <v>188.59436612049791</v>
          </cell>
          <cell r="S66">
            <v>294.6089771336583</v>
          </cell>
          <cell r="T66">
            <v>545.48512572298489</v>
          </cell>
          <cell r="U66">
            <v>2602.2121272638342</v>
          </cell>
          <cell r="V66">
            <v>3526.7198845746493</v>
          </cell>
          <cell r="W66">
            <v>845.20475845762269</v>
          </cell>
          <cell r="X66">
            <v>297.05890610681104</v>
          </cell>
          <cell r="Y66">
            <v>324.23614529691145</v>
          </cell>
          <cell r="Z66">
            <v>592.9583056414275</v>
          </cell>
          <cell r="AA66">
            <v>5161.116762021471</v>
          </cell>
          <cell r="AB66">
            <v>16779</v>
          </cell>
        </row>
        <row r="67">
          <cell r="D67" t="str">
            <v>2.6.3.1</v>
          </cell>
          <cell r="E67" t="str">
            <v>Credito Constructor</v>
          </cell>
          <cell r="F67">
            <v>150000000000</v>
          </cell>
          <cell r="G67">
            <v>150000000000</v>
          </cell>
          <cell r="H67">
            <v>90843774354</v>
          </cell>
          <cell r="J67">
            <v>246156000000</v>
          </cell>
          <cell r="K67">
            <v>0.60562516235999997</v>
          </cell>
          <cell r="L67">
            <v>0.64104000000000005</v>
          </cell>
          <cell r="M67">
            <v>2.7096628442668989</v>
          </cell>
          <cell r="P67">
            <v>14769.360000000002</v>
          </cell>
          <cell r="Q67">
            <v>15803.215200000001</v>
          </cell>
          <cell r="R67">
            <v>16837.070400000001</v>
          </cell>
          <cell r="S67">
            <v>17870.925599999999</v>
          </cell>
          <cell r="T67">
            <v>18904.780799999997</v>
          </cell>
          <cell r="U67">
            <v>19938.635999999995</v>
          </cell>
          <cell r="V67">
            <v>20972.491199999997</v>
          </cell>
          <cell r="W67">
            <v>22006.346399999995</v>
          </cell>
          <cell r="X67">
            <v>23040.201599999993</v>
          </cell>
          <cell r="Y67">
            <v>24074.056799999991</v>
          </cell>
          <cell r="Z67">
            <v>25107.911999999989</v>
          </cell>
          <cell r="AA67">
            <v>26831.004000000052</v>
          </cell>
          <cell r="AB67">
            <v>246156</v>
          </cell>
        </row>
        <row r="68">
          <cell r="D68" t="str">
            <v>2.6.3.2</v>
          </cell>
          <cell r="E68" t="str">
            <v>Arriendo Social</v>
          </cell>
          <cell r="J68">
            <v>86103217792.534988</v>
          </cell>
          <cell r="P68">
            <v>6376.7978290343799</v>
          </cell>
          <cell r="Q68">
            <v>5767.0105663933409</v>
          </cell>
          <cell r="R68">
            <v>5372.5652427072646</v>
          </cell>
          <cell r="S68">
            <v>5468.3241912000003</v>
          </cell>
          <cell r="T68">
            <v>7458.4655496000005</v>
          </cell>
          <cell r="U68">
            <v>5596.1314344000002</v>
          </cell>
          <cell r="V68">
            <v>8608.7307383999996</v>
          </cell>
          <cell r="W68">
            <v>8928.2488463999998</v>
          </cell>
          <cell r="X68">
            <v>7275.8837735999996</v>
          </cell>
          <cell r="Y68">
            <v>9183.8633327999996</v>
          </cell>
          <cell r="Z68">
            <v>8024.4690552000011</v>
          </cell>
          <cell r="AA68">
            <v>8042.7272327999999</v>
          </cell>
          <cell r="AB68">
            <v>86103.217792534982</v>
          </cell>
        </row>
        <row r="69">
          <cell r="D69">
            <v>2.7</v>
          </cell>
          <cell r="E69" t="str">
            <v>Ahorro Voluntario</v>
          </cell>
          <cell r="F69">
            <v>344671712181</v>
          </cell>
          <cell r="G69">
            <v>344671712181</v>
          </cell>
          <cell r="H69">
            <v>344671712181</v>
          </cell>
          <cell r="J69">
            <v>390882559616.54144</v>
          </cell>
          <cell r="K69">
            <v>1</v>
          </cell>
          <cell r="L69">
            <v>0.13407206278441097</v>
          </cell>
          <cell r="M69">
            <v>1.134072062784411</v>
          </cell>
          <cell r="P69">
            <v>32463.589302665132</v>
          </cell>
          <cell r="Q69">
            <v>31773.799409593616</v>
          </cell>
          <cell r="R69">
            <v>30592.381581807069</v>
          </cell>
          <cell r="S69">
            <v>30553.972698242495</v>
          </cell>
          <cell r="T69">
            <v>33995.676406229228</v>
          </cell>
          <cell r="U69">
            <v>24971.369727472204</v>
          </cell>
          <cell r="V69">
            <v>38404.973194673519</v>
          </cell>
          <cell r="W69">
            <v>33167.58028186905</v>
          </cell>
          <cell r="X69">
            <v>37449.219909509964</v>
          </cell>
          <cell r="Y69">
            <v>36443.693434111919</v>
          </cell>
          <cell r="Z69">
            <v>30564.53221689225</v>
          </cell>
          <cell r="AA69">
            <v>30501.771453475052</v>
          </cell>
          <cell r="AB69">
            <v>390882.55961654143</v>
          </cell>
        </row>
        <row r="70">
          <cell r="D70" t="str">
            <v>2.7.1</v>
          </cell>
          <cell r="E70" t="str">
            <v>Retiro Ahorro Voluntario</v>
          </cell>
          <cell r="F70">
            <v>344671712181</v>
          </cell>
          <cell r="G70">
            <v>344671712181</v>
          </cell>
          <cell r="H70">
            <v>344671712181</v>
          </cell>
          <cell r="J70">
            <v>390882559616.54144</v>
          </cell>
          <cell r="K70">
            <v>1</v>
          </cell>
          <cell r="L70">
            <v>0.13407206278441097</v>
          </cell>
          <cell r="M70">
            <v>1.134072062784411</v>
          </cell>
          <cell r="P70">
            <v>32463.589302665132</v>
          </cell>
          <cell r="Q70">
            <v>31773.799409593616</v>
          </cell>
          <cell r="R70">
            <v>30592.381581807069</v>
          </cell>
          <cell r="S70">
            <v>30553.972698242495</v>
          </cell>
          <cell r="T70">
            <v>33995.676406229228</v>
          </cell>
          <cell r="U70">
            <v>24971.369727472204</v>
          </cell>
          <cell r="V70">
            <v>38404.973194673519</v>
          </cell>
          <cell r="W70">
            <v>33167.58028186905</v>
          </cell>
          <cell r="X70">
            <v>37449.219909509964</v>
          </cell>
          <cell r="Y70">
            <v>36443.693434111919</v>
          </cell>
          <cell r="Z70">
            <v>30564.53221689225</v>
          </cell>
          <cell r="AA70">
            <v>30501.771453475052</v>
          </cell>
          <cell r="AB70">
            <v>390882.55961654143</v>
          </cell>
        </row>
        <row r="71">
          <cell r="D71">
            <v>2.8</v>
          </cell>
          <cell r="E71" t="str">
            <v>Entes territoriales - Vivienda y Habitat</v>
          </cell>
          <cell r="F71">
            <v>0</v>
          </cell>
          <cell r="G71">
            <v>0</v>
          </cell>
          <cell r="H71">
            <v>0</v>
          </cell>
          <cell r="J71">
            <v>150000000000</v>
          </cell>
          <cell r="K71">
            <v>0</v>
          </cell>
          <cell r="L71">
            <v>1</v>
          </cell>
          <cell r="M71">
            <v>1</v>
          </cell>
          <cell r="P71">
            <v>8985</v>
          </cell>
          <cell r="Q71">
            <v>12255</v>
          </cell>
          <cell r="R71">
            <v>9195</v>
          </cell>
          <cell r="S71">
            <v>14145</v>
          </cell>
          <cell r="T71">
            <v>14670</v>
          </cell>
          <cell r="U71">
            <v>11954.999999999998</v>
          </cell>
          <cell r="V71">
            <v>15090</v>
          </cell>
          <cell r="W71">
            <v>13185</v>
          </cell>
          <cell r="X71">
            <v>13215</v>
          </cell>
          <cell r="Y71">
            <v>13575</v>
          </cell>
          <cell r="Z71">
            <v>12285</v>
          </cell>
          <cell r="AA71">
            <v>11445.000000000002</v>
          </cell>
          <cell r="AB71">
            <v>150000</v>
          </cell>
        </row>
        <row r="72">
          <cell r="D72" t="str">
            <v>2.8.1</v>
          </cell>
          <cell r="E72" t="str">
            <v>Desembolsos credito entes territoriales - Vivienda y Habitat</v>
          </cell>
          <cell r="F72">
            <v>0</v>
          </cell>
          <cell r="G72">
            <v>0</v>
          </cell>
          <cell r="H72">
            <v>0</v>
          </cell>
          <cell r="J72">
            <v>150000000000</v>
          </cell>
          <cell r="K72">
            <v>0</v>
          </cell>
          <cell r="L72">
            <v>1</v>
          </cell>
          <cell r="M72">
            <v>1</v>
          </cell>
          <cell r="P72">
            <v>8985</v>
          </cell>
          <cell r="Q72">
            <v>12255</v>
          </cell>
          <cell r="R72">
            <v>9195</v>
          </cell>
          <cell r="S72">
            <v>14145</v>
          </cell>
          <cell r="T72">
            <v>14670</v>
          </cell>
          <cell r="U72">
            <v>11954.999999999998</v>
          </cell>
          <cell r="V72">
            <v>15090</v>
          </cell>
          <cell r="W72">
            <v>13185</v>
          </cell>
          <cell r="X72">
            <v>13215</v>
          </cell>
          <cell r="Y72">
            <v>13575</v>
          </cell>
          <cell r="Z72">
            <v>12285</v>
          </cell>
          <cell r="AA72">
            <v>11445.000000000002</v>
          </cell>
          <cell r="AB72">
            <v>150000</v>
          </cell>
        </row>
        <row r="73">
          <cell r="F73">
            <v>3264472499859</v>
          </cell>
          <cell r="G73">
            <v>3264472499859</v>
          </cell>
          <cell r="H73">
            <v>2844625034426</v>
          </cell>
          <cell r="J73">
            <v>3412931644559.8232</v>
          </cell>
          <cell r="K73">
            <v>0.87138887968848433</v>
          </cell>
          <cell r="L73">
            <v>4.5477223259572819E-2</v>
          </cell>
          <cell r="M73">
            <v>1.199782608693978</v>
          </cell>
          <cell r="P73">
            <v>229568.95208353328</v>
          </cell>
          <cell r="Q73">
            <v>372026.09503668756</v>
          </cell>
          <cell r="R73">
            <v>331877.24114003812</v>
          </cell>
          <cell r="S73">
            <v>319865.8575809758</v>
          </cell>
          <cell r="T73">
            <v>297366.06874002982</v>
          </cell>
          <cell r="U73">
            <v>247847.24408525496</v>
          </cell>
          <cell r="V73">
            <v>309012.41993679455</v>
          </cell>
          <cell r="W73">
            <v>272057.71963036468</v>
          </cell>
          <cell r="X73">
            <v>264827.78080411826</v>
          </cell>
          <cell r="Y73">
            <v>264576.31384970667</v>
          </cell>
          <cell r="Z73">
            <v>248361.32798716071</v>
          </cell>
          <cell r="AA73">
            <v>255544.62368515893</v>
          </cell>
          <cell r="AB73">
            <v>3412931.644559823</v>
          </cell>
        </row>
        <row r="75">
          <cell r="J75">
            <v>0.32144477719875592</v>
          </cell>
        </row>
        <row r="76">
          <cell r="J76">
            <v>0.67855522280124403</v>
          </cell>
        </row>
        <row r="78">
          <cell r="J78">
            <v>-9.0087890625E-2</v>
          </cell>
        </row>
        <row r="79">
          <cell r="J79">
            <v>659407864123</v>
          </cell>
        </row>
        <row r="80">
          <cell r="J80">
            <v>588480471243</v>
          </cell>
        </row>
        <row r="81">
          <cell r="J81">
            <v>70927392880</v>
          </cell>
        </row>
        <row r="84">
          <cell r="J84">
            <v>0.37461538461538463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omments" Target="../comments3.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5101B-8EAD-4933-B0FC-48903BD8DBEB}">
  <sheetPr>
    <pageSetUpPr fitToPage="1"/>
  </sheetPr>
  <dimension ref="A1:A39"/>
  <sheetViews>
    <sheetView showGridLines="0" view="pageBreakPreview" topLeftCell="B1" zoomScale="40" zoomScaleNormal="40" zoomScaleSheetLayoutView="40" workbookViewId="0">
      <selection activeCell="K21" sqref="K21"/>
    </sheetView>
  </sheetViews>
  <sheetFormatPr baseColWidth="10" defaultColWidth="11.42578125" defaultRowHeight="12.75"/>
  <cols>
    <col min="1" max="1" width="125.42578125" style="49" hidden="1" customWidth="1"/>
    <col min="2" max="2" width="11.42578125" style="49" customWidth="1"/>
    <col min="3" max="3" width="92.5703125" style="49" customWidth="1"/>
    <col min="4" max="4" width="0.5703125" style="49" customWidth="1"/>
    <col min="5" max="16384" width="11.42578125" style="49"/>
  </cols>
  <sheetData>
    <row r="1" spans="1:1">
      <c r="A1" s="48"/>
    </row>
    <row r="2" spans="1:1">
      <c r="A2" s="48"/>
    </row>
    <row r="3" spans="1:1">
      <c r="A3" s="48"/>
    </row>
    <row r="4" spans="1:1">
      <c r="A4" s="48"/>
    </row>
    <row r="5" spans="1:1">
      <c r="A5" s="48"/>
    </row>
    <row r="6" spans="1:1">
      <c r="A6" s="48"/>
    </row>
    <row r="7" spans="1:1">
      <c r="A7" s="48"/>
    </row>
    <row r="8" spans="1:1">
      <c r="A8" s="48"/>
    </row>
    <row r="9" spans="1:1">
      <c r="A9" s="48"/>
    </row>
    <row r="10" spans="1:1">
      <c r="A10" s="48"/>
    </row>
    <row r="11" spans="1:1">
      <c r="A11" s="48"/>
    </row>
    <row r="12" spans="1:1">
      <c r="A12" s="48"/>
    </row>
    <row r="13" spans="1:1">
      <c r="A13" s="48"/>
    </row>
    <row r="14" spans="1:1">
      <c r="A14" s="48"/>
    </row>
    <row r="15" spans="1:1">
      <c r="A15" s="48"/>
    </row>
    <row r="16" spans="1:1">
      <c r="A16" s="48"/>
    </row>
    <row r="17" spans="1:1">
      <c r="A17" s="48"/>
    </row>
    <row r="18" spans="1:1">
      <c r="A18" s="48"/>
    </row>
    <row r="19" spans="1:1">
      <c r="A19" s="48"/>
    </row>
    <row r="20" spans="1:1">
      <c r="A20" s="48"/>
    </row>
    <row r="21" spans="1:1">
      <c r="A21" s="48"/>
    </row>
    <row r="22" spans="1:1">
      <c r="A22" s="48"/>
    </row>
    <row r="23" spans="1:1">
      <c r="A23" s="48"/>
    </row>
    <row r="24" spans="1:1">
      <c r="A24" s="48"/>
    </row>
    <row r="25" spans="1:1">
      <c r="A25" s="48"/>
    </row>
    <row r="26" spans="1:1">
      <c r="A26" s="48"/>
    </row>
    <row r="27" spans="1:1">
      <c r="A27" s="48"/>
    </row>
    <row r="28" spans="1:1">
      <c r="A28" s="48"/>
    </row>
    <row r="29" spans="1:1">
      <c r="A29" s="48"/>
    </row>
    <row r="30" spans="1:1">
      <c r="A30" s="48"/>
    </row>
    <row r="31" spans="1:1">
      <c r="A31" s="48"/>
    </row>
    <row r="32" spans="1:1">
      <c r="A32" s="48"/>
    </row>
    <row r="33" spans="1:1" ht="162" customHeight="1">
      <c r="A33" s="48"/>
    </row>
    <row r="34" spans="1:1" hidden="1"/>
    <row r="35" spans="1:1" hidden="1"/>
    <row r="38" spans="1:1" ht="2.25" customHeight="1"/>
    <row r="39" spans="1:1" hidden="1"/>
  </sheetData>
  <sheetProtection algorithmName="SHA-512" hashValue="/55PwqiihhHv/PaJwUYbX62io/HlVWFg7HUixEoBPp4dJrJZB42i+l7wRDToLxcAHQvkaPVGwz5jYujmGNu3Hw==" saltValue="T2ZVd+Hu2S9J3NG8t+3FuA==" spinCount="100000" sheet="1" formatCells="0" formatColumns="0" formatRows="0" insertColumns="0" insertRows="0" insertHyperlinks="0" deleteColumns="0" deleteRows="0" sort="0" autoFilter="0" pivotTables="0"/>
  <printOptions horizontalCentered="1" verticalCentered="1"/>
  <pageMargins left="0.25" right="0.25" top="0.75" bottom="0.75" header="0.3" footer="0.3"/>
  <pageSetup paperSize="9" scale="8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B5362-2BD7-448F-BC2B-75E81A7E5209}">
  <dimension ref="A1:AR183"/>
  <sheetViews>
    <sheetView showGridLines="0" zoomScaleNormal="100" zoomScaleSheetLayoutView="85" zoomScalePageLayoutView="130" workbookViewId="0">
      <selection activeCell="A11" sqref="A11:A13"/>
    </sheetView>
  </sheetViews>
  <sheetFormatPr baseColWidth="10" defaultColWidth="11.42578125" defaultRowHeight="11.25" outlineLevelRow="1"/>
  <cols>
    <col min="1" max="1" width="20.7109375" style="103" customWidth="1"/>
    <col min="2" max="2" width="17" style="10" customWidth="1"/>
    <col min="3" max="3" width="25.28515625" style="13" customWidth="1"/>
    <col min="4" max="4" width="24.28515625" style="12" customWidth="1"/>
    <col min="5" max="5" width="24.28515625" style="104" customWidth="1"/>
    <col min="6" max="6" width="5.28515625" style="11" customWidth="1"/>
    <col min="7" max="7" width="46.5703125" style="11" customWidth="1"/>
    <col min="8" max="8" width="11.5703125" style="135" customWidth="1"/>
    <col min="9" max="9" width="15.7109375" style="135" customWidth="1"/>
    <col min="10" max="10" width="14" style="8" customWidth="1"/>
    <col min="11" max="11" width="9.85546875" style="7" customWidth="1"/>
    <col min="12" max="16384" width="11.42578125" style="7"/>
  </cols>
  <sheetData>
    <row r="1" spans="1:11" ht="15" customHeight="1">
      <c r="A1" s="304"/>
      <c r="B1" s="307" t="s">
        <v>425</v>
      </c>
      <c r="C1" s="308"/>
      <c r="D1" s="308"/>
      <c r="E1" s="308"/>
      <c r="F1" s="308"/>
      <c r="G1" s="308"/>
      <c r="H1" s="308"/>
      <c r="I1" s="308"/>
      <c r="J1" s="308"/>
      <c r="K1" s="308"/>
    </row>
    <row r="2" spans="1:11" ht="15" customHeight="1" thickBot="1">
      <c r="A2" s="305"/>
      <c r="B2" s="310"/>
      <c r="C2" s="311"/>
      <c r="D2" s="311"/>
      <c r="E2" s="311"/>
      <c r="F2" s="311"/>
      <c r="G2" s="311"/>
      <c r="H2" s="311"/>
      <c r="I2" s="311"/>
      <c r="J2" s="311"/>
      <c r="K2" s="311"/>
    </row>
    <row r="3" spans="1:11" ht="21.75" customHeight="1" thickBot="1">
      <c r="A3" s="306"/>
      <c r="B3" s="319" t="s">
        <v>125</v>
      </c>
      <c r="C3" s="320"/>
      <c r="D3" s="320"/>
      <c r="E3" s="320"/>
      <c r="F3" s="320"/>
      <c r="G3" s="320"/>
      <c r="H3" s="320"/>
      <c r="I3" s="320"/>
      <c r="J3" s="320"/>
      <c r="K3" s="320"/>
    </row>
    <row r="4" spans="1:11" ht="12" hidden="1" customHeight="1" thickBot="1">
      <c r="A4" s="53"/>
      <c r="B4" s="54"/>
      <c r="C4" s="54"/>
      <c r="D4" s="54"/>
      <c r="E4" s="54"/>
      <c r="F4" s="54"/>
      <c r="G4" s="54"/>
      <c r="H4" s="125"/>
      <c r="I4" s="125"/>
      <c r="J4" s="54"/>
      <c r="K4" s="54"/>
    </row>
    <row r="5" spans="1:11" ht="12" hidden="1" customHeight="1" thickBot="1">
      <c r="A5" s="57"/>
      <c r="B5" s="58"/>
      <c r="C5" s="58"/>
      <c r="D5" s="58"/>
      <c r="E5" s="58"/>
      <c r="F5" s="58"/>
      <c r="G5" s="58"/>
      <c r="H5" s="126"/>
      <c r="I5" s="126"/>
      <c r="J5" s="58"/>
      <c r="K5" s="58"/>
    </row>
    <row r="6" spans="1:11" ht="12" hidden="1" thickBot="1">
      <c r="A6" s="322" t="s">
        <v>124</v>
      </c>
      <c r="B6" s="323" t="s">
        <v>123</v>
      </c>
      <c r="C6" s="323"/>
      <c r="D6" s="323"/>
      <c r="E6" s="59"/>
      <c r="F6" s="60"/>
      <c r="G6" s="60"/>
      <c r="H6" s="127"/>
      <c r="I6" s="127"/>
      <c r="J6" s="62"/>
      <c r="K6" s="55"/>
    </row>
    <row r="7" spans="1:11" ht="12" hidden="1" thickBot="1">
      <c r="A7" s="322"/>
      <c r="B7" s="299" t="s">
        <v>122</v>
      </c>
      <c r="C7" s="299"/>
      <c r="D7" s="63">
        <v>7</v>
      </c>
      <c r="E7" s="59"/>
      <c r="F7" s="60"/>
      <c r="G7" s="60"/>
      <c r="H7" s="127"/>
      <c r="I7" s="127"/>
      <c r="J7" s="62"/>
      <c r="K7" s="55"/>
    </row>
    <row r="8" spans="1:11" ht="12" hidden="1" thickBot="1">
      <c r="A8" s="322"/>
      <c r="B8" s="299" t="s">
        <v>121</v>
      </c>
      <c r="C8" s="300"/>
      <c r="D8" s="63">
        <v>50</v>
      </c>
      <c r="E8" s="59"/>
      <c r="F8" s="60"/>
      <c r="G8" s="60"/>
      <c r="H8" s="127"/>
      <c r="I8" s="127"/>
      <c r="J8" s="62"/>
      <c r="K8" s="55"/>
    </row>
    <row r="9" spans="1:11" ht="12" hidden="1" thickBot="1">
      <c r="A9" s="64">
        <v>45323</v>
      </c>
      <c r="B9" s="299" t="s">
        <v>120</v>
      </c>
      <c r="C9" s="300"/>
      <c r="D9" s="63">
        <v>1</v>
      </c>
      <c r="E9" s="59"/>
      <c r="F9" s="60"/>
      <c r="G9" s="60"/>
      <c r="H9" s="127"/>
      <c r="I9" s="127"/>
      <c r="J9" s="62"/>
      <c r="K9" s="55"/>
    </row>
    <row r="10" spans="1:11" ht="12" hidden="1" thickBot="1">
      <c r="A10" s="65"/>
      <c r="B10" s="50"/>
      <c r="C10" s="66"/>
      <c r="D10" s="67"/>
      <c r="E10" s="68"/>
      <c r="F10" s="69"/>
      <c r="G10" s="69"/>
      <c r="H10" s="128"/>
      <c r="I10" s="128"/>
      <c r="J10" s="71"/>
      <c r="K10" s="72"/>
    </row>
    <row r="11" spans="1:11" ht="21" customHeight="1" thickBot="1">
      <c r="A11" s="301" t="s">
        <v>119</v>
      </c>
      <c r="B11" s="301" t="s">
        <v>118</v>
      </c>
      <c r="C11" s="301" t="s">
        <v>117</v>
      </c>
      <c r="D11" s="301" t="s">
        <v>116</v>
      </c>
      <c r="E11" s="301" t="s">
        <v>115</v>
      </c>
      <c r="F11" s="332" t="s">
        <v>12</v>
      </c>
      <c r="G11" s="332" t="s">
        <v>114</v>
      </c>
      <c r="H11" s="442" t="s">
        <v>113</v>
      </c>
      <c r="I11" s="443"/>
      <c r="J11" s="369" t="s">
        <v>126</v>
      </c>
      <c r="K11" s="370"/>
    </row>
    <row r="12" spans="1:11" ht="28.5" customHeight="1" thickBot="1">
      <c r="A12" s="302"/>
      <c r="B12" s="302"/>
      <c r="C12" s="302"/>
      <c r="D12" s="302"/>
      <c r="E12" s="302"/>
      <c r="F12" s="333"/>
      <c r="G12" s="333"/>
      <c r="H12" s="444"/>
      <c r="I12" s="445"/>
      <c r="J12" s="330" t="s">
        <v>102</v>
      </c>
      <c r="K12" s="330" t="s">
        <v>98</v>
      </c>
    </row>
    <row r="13" spans="1:11" ht="21.75" customHeight="1" thickBot="1">
      <c r="A13" s="303"/>
      <c r="B13" s="303"/>
      <c r="C13" s="303"/>
      <c r="D13" s="303"/>
      <c r="E13" s="303"/>
      <c r="F13" s="331"/>
      <c r="G13" s="331"/>
      <c r="H13" s="129" t="s">
        <v>94</v>
      </c>
      <c r="I13" s="129" t="s">
        <v>93</v>
      </c>
      <c r="J13" s="331"/>
      <c r="K13" s="331"/>
    </row>
    <row r="14" spans="1:11" ht="63" customHeight="1">
      <c r="A14" s="346" t="s">
        <v>426</v>
      </c>
      <c r="B14" s="349" t="s">
        <v>427</v>
      </c>
      <c r="C14" s="349" t="s">
        <v>363</v>
      </c>
      <c r="D14" s="349" t="s">
        <v>280</v>
      </c>
      <c r="E14" s="412" t="s">
        <v>903</v>
      </c>
      <c r="F14" s="73">
        <v>1.1000000000000001</v>
      </c>
      <c r="G14" s="105" t="s">
        <v>22</v>
      </c>
      <c r="H14" s="130">
        <f>MIN(H15)</f>
        <v>45323</v>
      </c>
      <c r="I14" s="130">
        <f>MAX(I15)</f>
        <v>45380</v>
      </c>
      <c r="J14" s="377" t="s">
        <v>428</v>
      </c>
      <c r="K14" s="446">
        <v>1</v>
      </c>
    </row>
    <row r="15" spans="1:11" ht="34.5" thickBot="1">
      <c r="A15" s="348"/>
      <c r="B15" s="351"/>
      <c r="C15" s="351"/>
      <c r="D15" s="351"/>
      <c r="E15" s="414"/>
      <c r="F15" s="91" t="s">
        <v>85</v>
      </c>
      <c r="G15" s="122" t="s">
        <v>429</v>
      </c>
      <c r="H15" s="131">
        <v>45323</v>
      </c>
      <c r="I15" s="131">
        <v>45380</v>
      </c>
      <c r="J15" s="411"/>
      <c r="K15" s="447"/>
    </row>
    <row r="16" spans="1:11" s="21" customFormat="1" ht="45.75" customHeight="1">
      <c r="A16" s="346" t="s">
        <v>426</v>
      </c>
      <c r="B16" s="349" t="s">
        <v>427</v>
      </c>
      <c r="C16" s="349" t="s">
        <v>363</v>
      </c>
      <c r="D16" s="349" t="s">
        <v>280</v>
      </c>
      <c r="E16" s="412" t="s">
        <v>430</v>
      </c>
      <c r="F16" s="73">
        <v>2.1</v>
      </c>
      <c r="G16" s="105" t="s">
        <v>22</v>
      </c>
      <c r="H16" s="130">
        <f>MIN(H17:H18)</f>
        <v>45323</v>
      </c>
      <c r="I16" s="130">
        <f>MAX(I17:I18)</f>
        <v>45625</v>
      </c>
      <c r="J16" s="377" t="s">
        <v>431</v>
      </c>
      <c r="K16" s="415">
        <v>1</v>
      </c>
    </row>
    <row r="17" spans="1:11" s="21" customFormat="1" ht="56.25">
      <c r="A17" s="347"/>
      <c r="B17" s="350"/>
      <c r="C17" s="350"/>
      <c r="D17" s="350"/>
      <c r="E17" s="413"/>
      <c r="F17" s="119" t="s">
        <v>77</v>
      </c>
      <c r="G17" s="121" t="s">
        <v>432</v>
      </c>
      <c r="H17" s="132">
        <v>45323</v>
      </c>
      <c r="I17" s="132">
        <v>45625</v>
      </c>
      <c r="J17" s="378"/>
      <c r="K17" s="416"/>
    </row>
    <row r="18" spans="1:11" s="16" customFormat="1" ht="45.75" outlineLevel="1" thickBot="1">
      <c r="A18" s="348"/>
      <c r="B18" s="351"/>
      <c r="C18" s="351"/>
      <c r="D18" s="351"/>
      <c r="E18" s="414"/>
      <c r="F18" s="45" t="s">
        <v>75</v>
      </c>
      <c r="G18" s="122" t="s">
        <v>433</v>
      </c>
      <c r="H18" s="131">
        <v>45323</v>
      </c>
      <c r="I18" s="131">
        <v>45625</v>
      </c>
      <c r="J18" s="411"/>
      <c r="K18" s="417"/>
    </row>
    <row r="19" spans="1:11" s="16" customFormat="1" ht="47.25" customHeight="1" outlineLevel="1">
      <c r="A19" s="346" t="s">
        <v>426</v>
      </c>
      <c r="B19" s="349" t="s">
        <v>427</v>
      </c>
      <c r="C19" s="349" t="s">
        <v>363</v>
      </c>
      <c r="D19" s="349" t="s">
        <v>280</v>
      </c>
      <c r="E19" s="412" t="s">
        <v>434</v>
      </c>
      <c r="F19" s="73">
        <v>3.1</v>
      </c>
      <c r="G19" s="105" t="s">
        <v>22</v>
      </c>
      <c r="H19" s="130">
        <f>MIN(H20)</f>
        <v>45383</v>
      </c>
      <c r="I19" s="130">
        <f>MAX(I20)</f>
        <v>45625</v>
      </c>
      <c r="J19" s="377" t="s">
        <v>435</v>
      </c>
      <c r="K19" s="415">
        <v>1</v>
      </c>
    </row>
    <row r="20" spans="1:11" s="16" customFormat="1" ht="34.5" outlineLevel="1" thickBot="1">
      <c r="A20" s="348"/>
      <c r="B20" s="351"/>
      <c r="C20" s="351"/>
      <c r="D20" s="351"/>
      <c r="E20" s="414"/>
      <c r="F20" s="120" t="s">
        <v>71</v>
      </c>
      <c r="G20" s="46" t="s">
        <v>436</v>
      </c>
      <c r="H20" s="131">
        <v>45383</v>
      </c>
      <c r="I20" s="131">
        <v>45625</v>
      </c>
      <c r="J20" s="411"/>
      <c r="K20" s="417"/>
    </row>
    <row r="21" spans="1:11" ht="16.5" hidden="1" customHeight="1">
      <c r="A21" s="448" t="s">
        <v>13</v>
      </c>
      <c r="B21" s="449"/>
      <c r="C21" s="449"/>
      <c r="D21" s="449"/>
      <c r="E21" s="449"/>
      <c r="F21" s="449"/>
      <c r="G21" s="449"/>
      <c r="H21" s="449"/>
      <c r="I21" s="449"/>
      <c r="J21" s="449"/>
      <c r="K21" s="450"/>
    </row>
    <row r="22" spans="1:11" ht="11.25" customHeight="1">
      <c r="A22" s="7"/>
      <c r="B22" s="7"/>
      <c r="C22" s="7"/>
      <c r="D22" s="98"/>
      <c r="E22" s="14"/>
      <c r="F22" s="15"/>
      <c r="G22" s="15"/>
      <c r="H22" s="133"/>
      <c r="I22" s="134"/>
      <c r="J22" s="15"/>
      <c r="K22" s="15"/>
    </row>
    <row r="23" spans="1:11" ht="11.25" customHeight="1">
      <c r="A23" s="7"/>
      <c r="B23" s="7"/>
      <c r="C23" s="7"/>
      <c r="D23" s="14"/>
      <c r="E23" s="15"/>
      <c r="F23" s="15"/>
      <c r="G23" s="15"/>
      <c r="H23" s="134"/>
      <c r="I23" s="133"/>
      <c r="J23" s="15"/>
      <c r="K23" s="15"/>
    </row>
    <row r="24" spans="1:11" ht="11.25" customHeight="1">
      <c r="A24" s="7"/>
      <c r="B24" s="7"/>
      <c r="C24" s="7"/>
      <c r="D24" s="14"/>
      <c r="E24" s="15"/>
      <c r="F24" s="15"/>
      <c r="G24" s="15"/>
      <c r="H24" s="134"/>
      <c r="I24" s="133"/>
      <c r="J24" s="15"/>
      <c r="K24" s="15"/>
    </row>
    <row r="25" spans="1:11">
      <c r="A25" s="7"/>
      <c r="B25" s="7"/>
      <c r="C25" s="7"/>
      <c r="D25" s="14"/>
      <c r="E25" s="15"/>
      <c r="F25" s="15"/>
      <c r="G25" s="15"/>
      <c r="H25" s="134"/>
      <c r="I25" s="133"/>
      <c r="J25" s="15"/>
      <c r="K25" s="15"/>
    </row>
    <row r="26" spans="1:11">
      <c r="A26" s="7"/>
      <c r="B26" s="7"/>
      <c r="C26" s="7"/>
      <c r="D26" s="14"/>
      <c r="E26" s="15"/>
      <c r="F26" s="15"/>
      <c r="G26" s="15"/>
      <c r="H26" s="134"/>
      <c r="I26" s="133"/>
      <c r="J26" s="15"/>
      <c r="K26" s="15"/>
    </row>
    <row r="27" spans="1:11">
      <c r="A27" s="7"/>
      <c r="B27" s="7"/>
      <c r="C27" s="7"/>
      <c r="D27" s="14"/>
      <c r="E27" s="15"/>
      <c r="F27" s="15"/>
      <c r="G27" s="15"/>
      <c r="H27" s="134"/>
      <c r="I27" s="133"/>
      <c r="J27" s="15"/>
      <c r="K27" s="15"/>
    </row>
    <row r="28" spans="1:11">
      <c r="A28" s="7"/>
      <c r="B28" s="7"/>
      <c r="C28" s="7"/>
      <c r="D28" s="14"/>
      <c r="E28" s="15"/>
      <c r="F28" s="15"/>
      <c r="G28" s="15"/>
      <c r="H28" s="134"/>
      <c r="I28" s="133"/>
      <c r="J28" s="15"/>
      <c r="K28" s="15"/>
    </row>
    <row r="29" spans="1:11">
      <c r="A29" s="7"/>
      <c r="B29" s="7"/>
      <c r="C29" s="7"/>
      <c r="D29" s="14"/>
      <c r="E29" s="15"/>
      <c r="F29" s="15"/>
      <c r="G29" s="15"/>
      <c r="H29" s="134"/>
      <c r="I29" s="133"/>
      <c r="J29" s="15"/>
      <c r="K29" s="15"/>
    </row>
    <row r="30" spans="1:11">
      <c r="A30" s="7"/>
      <c r="B30" s="7"/>
      <c r="C30" s="7"/>
      <c r="D30" s="14"/>
      <c r="E30" s="15"/>
      <c r="F30" s="15"/>
      <c r="G30" s="15"/>
      <c r="H30" s="134"/>
      <c r="I30" s="133"/>
      <c r="J30" s="15"/>
      <c r="K30" s="15"/>
    </row>
    <row r="31" spans="1:11">
      <c r="A31" s="7"/>
      <c r="B31" s="7"/>
      <c r="C31" s="7"/>
      <c r="D31" s="14"/>
      <c r="E31" s="15"/>
      <c r="F31" s="15"/>
      <c r="G31" s="15"/>
      <c r="H31" s="134"/>
      <c r="I31" s="133"/>
      <c r="J31" s="15"/>
      <c r="K31" s="15"/>
    </row>
    <row r="32" spans="1:11">
      <c r="A32" s="7"/>
      <c r="B32" s="7"/>
      <c r="C32" s="7"/>
      <c r="D32" s="14"/>
      <c r="E32" s="15"/>
      <c r="F32" s="15"/>
      <c r="G32" s="15"/>
      <c r="H32" s="134"/>
      <c r="I32" s="133"/>
      <c r="J32" s="15"/>
      <c r="K32" s="15"/>
    </row>
    <row r="33" spans="1:10">
      <c r="A33" s="98"/>
      <c r="B33" s="14"/>
      <c r="C33" s="15"/>
      <c r="D33" s="99"/>
      <c r="E33" s="15"/>
      <c r="F33" s="15"/>
      <c r="G33" s="15"/>
      <c r="H33" s="133"/>
      <c r="I33" s="134"/>
      <c r="J33" s="7"/>
    </row>
    <row r="34" spans="1:10">
      <c r="A34" s="98"/>
      <c r="B34" s="14"/>
      <c r="C34" s="15"/>
      <c r="D34" s="99"/>
      <c r="E34" s="15"/>
      <c r="F34" s="15"/>
      <c r="G34" s="15"/>
      <c r="H34" s="133"/>
      <c r="I34" s="134"/>
      <c r="J34" s="7"/>
    </row>
    <row r="35" spans="1:10">
      <c r="A35" s="98"/>
      <c r="B35" s="14"/>
      <c r="C35" s="15"/>
      <c r="D35" s="99"/>
      <c r="E35" s="15"/>
      <c r="F35" s="15"/>
      <c r="G35" s="15"/>
      <c r="H35" s="133"/>
      <c r="I35" s="134"/>
      <c r="J35" s="7"/>
    </row>
    <row r="36" spans="1:10">
      <c r="A36" s="98"/>
      <c r="B36" s="14"/>
      <c r="C36" s="15"/>
      <c r="D36" s="99"/>
      <c r="E36" s="15"/>
      <c r="F36" s="15"/>
      <c r="G36" s="15"/>
      <c r="H36" s="133"/>
      <c r="I36" s="134"/>
      <c r="J36" s="7"/>
    </row>
    <row r="37" spans="1:10">
      <c r="A37" s="98"/>
      <c r="B37" s="14"/>
      <c r="C37" s="15"/>
      <c r="D37" s="99"/>
      <c r="E37" s="15"/>
      <c r="F37" s="15"/>
      <c r="G37" s="15"/>
      <c r="H37" s="133"/>
      <c r="I37" s="134"/>
      <c r="J37" s="7"/>
    </row>
    <row r="38" spans="1:10">
      <c r="A38" s="98"/>
      <c r="B38" s="14"/>
      <c r="C38" s="15"/>
      <c r="D38" s="99"/>
      <c r="E38" s="15"/>
      <c r="F38" s="15"/>
      <c r="G38" s="15"/>
      <c r="H38" s="133"/>
      <c r="I38" s="134"/>
      <c r="J38" s="7"/>
    </row>
    <row r="39" spans="1:10">
      <c r="A39" s="98"/>
      <c r="B39" s="14"/>
      <c r="C39" s="15"/>
      <c r="D39" s="99"/>
      <c r="E39" s="15"/>
      <c r="F39" s="15"/>
      <c r="G39" s="15"/>
      <c r="H39" s="133"/>
      <c r="I39" s="134"/>
      <c r="J39" s="7"/>
    </row>
    <row r="40" spans="1:10">
      <c r="A40" s="98"/>
      <c r="B40" s="14"/>
      <c r="C40" s="15"/>
      <c r="D40" s="99"/>
      <c r="E40" s="15"/>
      <c r="F40" s="15"/>
      <c r="G40" s="15"/>
      <c r="H40" s="133"/>
      <c r="I40" s="134"/>
      <c r="J40" s="7"/>
    </row>
    <row r="41" spans="1:10">
      <c r="A41" s="98"/>
      <c r="B41" s="14"/>
      <c r="C41" s="15"/>
      <c r="D41" s="99"/>
      <c r="E41" s="15"/>
      <c r="F41" s="15"/>
      <c r="G41" s="15"/>
      <c r="H41" s="133"/>
      <c r="I41" s="134"/>
      <c r="J41" s="7"/>
    </row>
    <row r="42" spans="1:10">
      <c r="A42" s="98"/>
      <c r="B42" s="14"/>
      <c r="C42" s="15"/>
      <c r="D42" s="99"/>
      <c r="E42" s="15"/>
      <c r="F42" s="15"/>
      <c r="G42" s="15"/>
      <c r="H42" s="133"/>
      <c r="I42" s="134"/>
      <c r="J42" s="7"/>
    </row>
    <row r="43" spans="1:10">
      <c r="A43" s="98"/>
      <c r="B43" s="14"/>
      <c r="C43" s="15"/>
      <c r="D43" s="99"/>
      <c r="E43" s="15"/>
      <c r="F43" s="15"/>
      <c r="G43" s="15"/>
      <c r="H43" s="133"/>
      <c r="I43" s="134"/>
      <c r="J43" s="7"/>
    </row>
    <row r="44" spans="1:10">
      <c r="A44" s="98"/>
      <c r="B44" s="14"/>
      <c r="C44" s="15"/>
      <c r="D44" s="99"/>
      <c r="E44" s="15"/>
      <c r="F44" s="15"/>
      <c r="G44" s="15"/>
      <c r="H44" s="133"/>
      <c r="I44" s="134"/>
      <c r="J44" s="7"/>
    </row>
    <row r="45" spans="1:10">
      <c r="A45" s="98"/>
      <c r="B45" s="14"/>
      <c r="C45" s="15"/>
      <c r="D45" s="99"/>
      <c r="E45" s="15"/>
      <c r="F45" s="15"/>
      <c r="G45" s="15"/>
      <c r="H45" s="133"/>
      <c r="I45" s="134"/>
      <c r="J45" s="7"/>
    </row>
    <row r="46" spans="1:10">
      <c r="A46" s="98"/>
      <c r="B46" s="14"/>
      <c r="C46" s="15"/>
      <c r="D46" s="99"/>
      <c r="E46" s="15"/>
      <c r="F46" s="15"/>
      <c r="G46" s="15"/>
      <c r="H46" s="133"/>
      <c r="I46" s="134"/>
      <c r="J46" s="7"/>
    </row>
    <row r="47" spans="1:10">
      <c r="A47" s="98"/>
      <c r="B47" s="14"/>
      <c r="C47" s="15"/>
      <c r="D47" s="99"/>
      <c r="E47" s="15"/>
      <c r="F47" s="15"/>
      <c r="G47" s="15"/>
      <c r="H47" s="133"/>
      <c r="I47" s="134"/>
      <c r="J47" s="7"/>
    </row>
    <row r="48" spans="1:10">
      <c r="A48" s="98"/>
      <c r="B48" s="14"/>
      <c r="C48" s="15"/>
      <c r="D48" s="99"/>
      <c r="E48" s="15"/>
      <c r="F48" s="15"/>
      <c r="G48" s="15"/>
      <c r="H48" s="133"/>
      <c r="I48" s="134"/>
      <c r="J48" s="7"/>
    </row>
    <row r="49" spans="1:10">
      <c r="A49" s="98"/>
      <c r="B49" s="14"/>
      <c r="C49" s="15"/>
      <c r="D49" s="99"/>
      <c r="E49" s="15"/>
      <c r="F49" s="15"/>
      <c r="G49" s="15"/>
      <c r="H49" s="133"/>
      <c r="I49" s="134"/>
      <c r="J49" s="7"/>
    </row>
    <row r="50" spans="1:10">
      <c r="A50" s="98"/>
      <c r="B50" s="14"/>
      <c r="C50" s="15"/>
      <c r="D50" s="99"/>
      <c r="E50" s="15"/>
      <c r="F50" s="15"/>
      <c r="G50" s="15"/>
      <c r="H50" s="133"/>
      <c r="I50" s="134"/>
      <c r="J50" s="7"/>
    </row>
    <row r="51" spans="1:10">
      <c r="A51" s="98"/>
      <c r="B51" s="14"/>
      <c r="C51" s="15"/>
      <c r="D51" s="99"/>
      <c r="E51" s="15"/>
      <c r="F51" s="15"/>
      <c r="G51" s="15"/>
      <c r="H51" s="133"/>
      <c r="I51" s="134"/>
      <c r="J51" s="7"/>
    </row>
    <row r="52" spans="1:10">
      <c r="A52" s="98"/>
      <c r="B52" s="14"/>
      <c r="C52" s="15"/>
      <c r="D52" s="99"/>
      <c r="E52" s="15"/>
      <c r="F52" s="15"/>
      <c r="G52" s="15"/>
      <c r="H52" s="133"/>
      <c r="I52" s="134"/>
      <c r="J52" s="7"/>
    </row>
    <row r="53" spans="1:10">
      <c r="A53" s="98"/>
      <c r="B53" s="14"/>
      <c r="C53" s="15"/>
      <c r="D53" s="99"/>
      <c r="E53" s="15"/>
      <c r="F53" s="15"/>
      <c r="G53" s="15"/>
      <c r="H53" s="133"/>
      <c r="I53" s="134"/>
      <c r="J53" s="7"/>
    </row>
    <row r="54" spans="1:10">
      <c r="A54" s="98"/>
      <c r="B54" s="14"/>
      <c r="C54" s="15"/>
      <c r="D54" s="99"/>
      <c r="E54" s="15"/>
      <c r="F54" s="15"/>
      <c r="G54" s="15"/>
      <c r="H54" s="133"/>
      <c r="I54" s="134"/>
      <c r="J54" s="7"/>
    </row>
    <row r="55" spans="1:10">
      <c r="A55" s="98"/>
      <c r="B55" s="14"/>
      <c r="C55" s="15"/>
      <c r="D55" s="99"/>
      <c r="E55" s="15"/>
      <c r="F55" s="15"/>
      <c r="G55" s="15"/>
      <c r="H55" s="133"/>
      <c r="I55" s="134"/>
      <c r="J55" s="7"/>
    </row>
    <row r="56" spans="1:10">
      <c r="A56" s="98"/>
      <c r="B56" s="14"/>
      <c r="C56" s="15"/>
      <c r="D56" s="99"/>
      <c r="E56" s="15"/>
      <c r="F56" s="15"/>
      <c r="G56" s="15"/>
      <c r="H56" s="133"/>
      <c r="I56" s="134"/>
      <c r="J56" s="7"/>
    </row>
    <row r="57" spans="1:10">
      <c r="A57" s="98"/>
      <c r="B57" s="14"/>
      <c r="C57" s="15"/>
      <c r="D57" s="99"/>
      <c r="E57" s="15"/>
      <c r="F57" s="15"/>
      <c r="G57" s="15"/>
      <c r="H57" s="133"/>
      <c r="I57" s="134"/>
      <c r="J57" s="7"/>
    </row>
    <row r="58" spans="1:10">
      <c r="A58" s="98"/>
      <c r="B58" s="14"/>
      <c r="C58" s="15"/>
      <c r="D58" s="99"/>
      <c r="E58" s="15"/>
      <c r="F58" s="15"/>
      <c r="G58" s="15"/>
      <c r="H58" s="133"/>
      <c r="I58" s="134"/>
      <c r="J58" s="7"/>
    </row>
    <row r="59" spans="1:10">
      <c r="A59" s="98"/>
      <c r="B59" s="14"/>
      <c r="C59" s="15"/>
      <c r="D59" s="99"/>
      <c r="E59" s="15"/>
      <c r="F59" s="15"/>
      <c r="G59" s="15"/>
      <c r="H59" s="133"/>
      <c r="I59" s="134"/>
      <c r="J59" s="7"/>
    </row>
    <row r="60" spans="1:10">
      <c r="A60" s="98"/>
      <c r="B60" s="14"/>
      <c r="C60" s="15"/>
      <c r="D60" s="99"/>
      <c r="E60" s="15"/>
      <c r="F60" s="15"/>
      <c r="G60" s="15"/>
      <c r="H60" s="133"/>
      <c r="I60" s="134"/>
      <c r="J60" s="7"/>
    </row>
    <row r="61" spans="1:10">
      <c r="A61" s="98"/>
      <c r="B61" s="14"/>
      <c r="C61" s="15"/>
      <c r="D61" s="99"/>
      <c r="E61" s="15"/>
      <c r="F61" s="15"/>
      <c r="G61" s="15"/>
      <c r="H61" s="133"/>
      <c r="I61" s="134"/>
      <c r="J61" s="7"/>
    </row>
    <row r="62" spans="1:10">
      <c r="A62" s="98"/>
      <c r="B62" s="14"/>
      <c r="C62" s="15"/>
      <c r="D62" s="99"/>
      <c r="E62" s="15"/>
      <c r="F62" s="15"/>
      <c r="G62" s="15"/>
      <c r="H62" s="133"/>
      <c r="I62" s="134"/>
      <c r="J62" s="7"/>
    </row>
    <row r="63" spans="1:10">
      <c r="A63" s="98"/>
      <c r="B63" s="14"/>
      <c r="C63" s="15"/>
      <c r="D63" s="99"/>
      <c r="E63" s="15"/>
      <c r="F63" s="15"/>
      <c r="G63" s="15"/>
      <c r="H63" s="133"/>
      <c r="I63" s="134"/>
      <c r="J63" s="7"/>
    </row>
    <row r="64" spans="1:10">
      <c r="A64" s="98"/>
      <c r="B64" s="14"/>
      <c r="C64" s="15"/>
      <c r="D64" s="99"/>
      <c r="E64" s="15"/>
      <c r="F64" s="15"/>
      <c r="G64" s="15"/>
      <c r="H64" s="133"/>
      <c r="I64" s="134"/>
      <c r="J64" s="7"/>
    </row>
    <row r="65" spans="1:10">
      <c r="A65" s="98"/>
      <c r="B65" s="14"/>
      <c r="C65" s="15"/>
      <c r="D65" s="99"/>
      <c r="E65" s="15"/>
      <c r="F65" s="15"/>
      <c r="G65" s="15"/>
      <c r="H65" s="133"/>
      <c r="I65" s="134"/>
      <c r="J65" s="7"/>
    </row>
    <row r="66" spans="1:10">
      <c r="A66" s="98"/>
      <c r="B66" s="14"/>
      <c r="C66" s="15"/>
      <c r="D66" s="99"/>
      <c r="E66" s="15"/>
      <c r="F66" s="15"/>
      <c r="G66" s="15"/>
      <c r="H66" s="133"/>
      <c r="I66" s="134"/>
      <c r="J66" s="7"/>
    </row>
    <row r="67" spans="1:10">
      <c r="A67" s="98"/>
      <c r="B67" s="14"/>
      <c r="C67" s="15"/>
      <c r="D67" s="99"/>
      <c r="E67" s="15"/>
      <c r="F67" s="15"/>
      <c r="G67" s="15"/>
      <c r="H67" s="133"/>
      <c r="I67" s="134"/>
      <c r="J67" s="7"/>
    </row>
    <row r="68" spans="1:10">
      <c r="A68" s="98"/>
      <c r="B68" s="14"/>
      <c r="C68" s="15"/>
      <c r="D68" s="99"/>
      <c r="E68" s="15"/>
      <c r="F68" s="15"/>
      <c r="G68" s="15"/>
      <c r="H68" s="133"/>
      <c r="I68" s="134"/>
      <c r="J68" s="7"/>
    </row>
    <row r="69" spans="1:10">
      <c r="A69" s="98"/>
      <c r="B69" s="14"/>
      <c r="C69" s="15"/>
      <c r="D69" s="99"/>
      <c r="E69" s="15"/>
      <c r="F69" s="15"/>
      <c r="G69" s="15"/>
      <c r="H69" s="133"/>
      <c r="I69" s="134"/>
      <c r="J69" s="7"/>
    </row>
    <row r="70" spans="1:10">
      <c r="A70" s="98"/>
      <c r="B70" s="14"/>
      <c r="C70" s="15"/>
      <c r="D70" s="99"/>
      <c r="E70" s="15"/>
      <c r="F70" s="15"/>
      <c r="G70" s="15"/>
      <c r="H70" s="133"/>
      <c r="I70" s="134"/>
      <c r="J70" s="7"/>
    </row>
    <row r="71" spans="1:10">
      <c r="A71" s="98"/>
      <c r="B71" s="14"/>
      <c r="C71" s="15"/>
      <c r="D71" s="99"/>
      <c r="E71" s="15"/>
      <c r="F71" s="15"/>
      <c r="G71" s="15"/>
      <c r="H71" s="133"/>
      <c r="I71" s="134"/>
      <c r="J71" s="7"/>
    </row>
    <row r="72" spans="1:10">
      <c r="A72" s="98"/>
      <c r="B72" s="14"/>
      <c r="C72" s="15"/>
      <c r="D72" s="99"/>
      <c r="E72" s="15"/>
      <c r="F72" s="15"/>
      <c r="G72" s="15"/>
      <c r="H72" s="133"/>
      <c r="I72" s="134"/>
      <c r="J72" s="7"/>
    </row>
    <row r="73" spans="1:10">
      <c r="A73" s="98"/>
      <c r="B73" s="14"/>
      <c r="C73" s="15"/>
      <c r="D73" s="99"/>
      <c r="E73" s="15"/>
      <c r="F73" s="15"/>
      <c r="G73" s="15"/>
      <c r="H73" s="133"/>
      <c r="I73" s="134"/>
      <c r="J73" s="7"/>
    </row>
    <row r="74" spans="1:10">
      <c r="A74" s="98"/>
      <c r="B74" s="14"/>
      <c r="C74" s="15"/>
      <c r="D74" s="99"/>
      <c r="E74" s="15"/>
      <c r="F74" s="15"/>
      <c r="G74" s="15"/>
      <c r="H74" s="133"/>
      <c r="I74" s="134"/>
      <c r="J74" s="7"/>
    </row>
    <row r="75" spans="1:10">
      <c r="A75" s="98"/>
      <c r="B75" s="14"/>
      <c r="C75" s="15"/>
      <c r="D75" s="99"/>
      <c r="E75" s="15"/>
      <c r="F75" s="15"/>
      <c r="G75" s="15"/>
      <c r="H75" s="133"/>
      <c r="I75" s="134"/>
      <c r="J75" s="7"/>
    </row>
    <row r="76" spans="1:10">
      <c r="A76" s="98"/>
      <c r="B76" s="14"/>
      <c r="C76" s="15"/>
      <c r="D76" s="99"/>
      <c r="E76" s="15"/>
      <c r="F76" s="15"/>
      <c r="G76" s="15"/>
      <c r="H76" s="133"/>
      <c r="I76" s="134"/>
      <c r="J76" s="7"/>
    </row>
    <row r="77" spans="1:10">
      <c r="A77" s="98"/>
      <c r="B77" s="14"/>
      <c r="C77" s="15"/>
      <c r="D77" s="99"/>
      <c r="E77" s="15"/>
      <c r="F77" s="15"/>
      <c r="G77" s="15"/>
      <c r="H77" s="133"/>
      <c r="I77" s="134"/>
      <c r="J77" s="7"/>
    </row>
    <row r="78" spans="1:10">
      <c r="A78" s="98"/>
      <c r="B78" s="14"/>
      <c r="C78" s="15"/>
      <c r="D78" s="99"/>
      <c r="E78" s="15"/>
      <c r="F78" s="15"/>
      <c r="G78" s="15"/>
      <c r="H78" s="133"/>
      <c r="I78" s="134"/>
      <c r="J78" s="7"/>
    </row>
    <row r="79" spans="1:10">
      <c r="A79" s="98"/>
      <c r="B79" s="14"/>
      <c r="C79" s="14"/>
      <c r="D79" s="15"/>
      <c r="E79" s="99"/>
      <c r="F79" s="15"/>
      <c r="G79" s="15"/>
      <c r="H79" s="133"/>
      <c r="I79" s="133"/>
    </row>
    <row r="80" spans="1:10">
      <c r="A80" s="98"/>
      <c r="B80" s="14"/>
      <c r="C80" s="14"/>
      <c r="D80" s="15"/>
      <c r="E80" s="99"/>
      <c r="F80" s="15"/>
      <c r="G80" s="15"/>
      <c r="H80" s="133"/>
      <c r="I80" s="133"/>
    </row>
    <row r="81" spans="1:9">
      <c r="A81" s="98"/>
      <c r="B81" s="14"/>
      <c r="C81" s="14"/>
      <c r="D81" s="15"/>
      <c r="E81" s="99"/>
      <c r="F81" s="15"/>
      <c r="G81" s="15"/>
      <c r="H81" s="133"/>
      <c r="I81" s="133"/>
    </row>
    <row r="82" spans="1:9">
      <c r="A82" s="98"/>
      <c r="B82" s="14"/>
      <c r="C82" s="14"/>
      <c r="D82" s="15"/>
      <c r="E82" s="99"/>
      <c r="F82" s="15"/>
      <c r="G82" s="15"/>
      <c r="H82" s="133"/>
      <c r="I82" s="133"/>
    </row>
    <row r="83" spans="1:9">
      <c r="A83" s="98"/>
      <c r="B83" s="14"/>
      <c r="C83" s="14"/>
      <c r="D83" s="15"/>
      <c r="E83" s="99"/>
      <c r="F83" s="15"/>
      <c r="G83" s="15"/>
      <c r="H83" s="133"/>
      <c r="I83" s="133"/>
    </row>
    <row r="84" spans="1:9">
      <c r="A84" s="98"/>
      <c r="B84" s="14"/>
      <c r="C84" s="14"/>
      <c r="D84" s="15"/>
      <c r="E84" s="99"/>
      <c r="F84" s="15"/>
      <c r="G84" s="15"/>
      <c r="H84" s="133"/>
      <c r="I84" s="133"/>
    </row>
    <row r="85" spans="1:9">
      <c r="A85" s="98"/>
      <c r="B85" s="14"/>
      <c r="C85" s="14"/>
      <c r="D85" s="15"/>
      <c r="E85" s="99"/>
      <c r="F85" s="15"/>
      <c r="G85" s="15"/>
      <c r="H85" s="133"/>
      <c r="I85" s="133"/>
    </row>
    <row r="86" spans="1:9">
      <c r="A86" s="98"/>
      <c r="B86" s="14"/>
      <c r="C86" s="14"/>
      <c r="D86" s="15"/>
      <c r="E86" s="99"/>
      <c r="F86" s="15"/>
      <c r="G86" s="15"/>
      <c r="H86" s="133"/>
      <c r="I86" s="133"/>
    </row>
    <row r="87" spans="1:9">
      <c r="A87" s="98"/>
      <c r="B87" s="14"/>
      <c r="C87" s="14"/>
      <c r="D87" s="15"/>
      <c r="E87" s="99"/>
      <c r="F87" s="15"/>
      <c r="G87" s="15"/>
      <c r="H87" s="133"/>
      <c r="I87" s="133"/>
    </row>
    <row r="88" spans="1:9">
      <c r="A88" s="98"/>
      <c r="B88" s="14"/>
      <c r="C88" s="14"/>
      <c r="D88" s="15"/>
      <c r="E88" s="99"/>
      <c r="F88" s="15"/>
      <c r="G88" s="15"/>
      <c r="H88" s="133"/>
      <c r="I88" s="133"/>
    </row>
    <row r="89" spans="1:9">
      <c r="A89" s="98"/>
      <c r="B89" s="14"/>
      <c r="C89" s="14"/>
      <c r="D89" s="15"/>
      <c r="E89" s="99"/>
      <c r="F89" s="15"/>
      <c r="G89" s="15"/>
      <c r="H89" s="133"/>
      <c r="I89" s="133"/>
    </row>
    <row r="90" spans="1:9">
      <c r="A90" s="98"/>
      <c r="B90" s="14"/>
      <c r="C90" s="14"/>
      <c r="D90" s="15"/>
      <c r="E90" s="99"/>
      <c r="F90" s="15"/>
      <c r="G90" s="15"/>
      <c r="H90" s="133"/>
      <c r="I90" s="133"/>
    </row>
    <row r="91" spans="1:9">
      <c r="A91" s="98"/>
      <c r="B91" s="14"/>
      <c r="C91" s="14"/>
      <c r="D91" s="15"/>
      <c r="E91" s="99"/>
      <c r="F91" s="15"/>
      <c r="G91" s="15"/>
      <c r="H91" s="133"/>
      <c r="I91" s="133"/>
    </row>
    <row r="92" spans="1:9">
      <c r="A92" s="98"/>
      <c r="B92" s="14"/>
      <c r="C92" s="14"/>
      <c r="D92" s="15"/>
      <c r="E92" s="99"/>
      <c r="F92" s="15"/>
      <c r="G92" s="15"/>
      <c r="H92" s="133"/>
      <c r="I92" s="133"/>
    </row>
    <row r="93" spans="1:9">
      <c r="A93" s="98"/>
      <c r="B93" s="14"/>
      <c r="C93" s="14"/>
      <c r="D93" s="15"/>
      <c r="E93" s="99"/>
      <c r="F93" s="15"/>
      <c r="G93" s="15"/>
      <c r="H93" s="133"/>
      <c r="I93" s="133"/>
    </row>
    <row r="94" spans="1:9">
      <c r="A94" s="98"/>
      <c r="B94" s="14"/>
      <c r="C94" s="14"/>
      <c r="D94" s="15"/>
      <c r="E94" s="99"/>
      <c r="F94" s="15"/>
      <c r="G94" s="15"/>
      <c r="H94" s="133"/>
      <c r="I94" s="133"/>
    </row>
    <row r="95" spans="1:9">
      <c r="A95" s="98"/>
      <c r="B95" s="14"/>
      <c r="C95" s="14"/>
      <c r="D95" s="15"/>
      <c r="E95" s="99"/>
      <c r="F95" s="15"/>
      <c r="G95" s="15"/>
      <c r="H95" s="133"/>
      <c r="I95" s="133"/>
    </row>
    <row r="96" spans="1:9">
      <c r="A96" s="98"/>
      <c r="B96" s="14"/>
      <c r="C96" s="14"/>
      <c r="D96" s="15"/>
      <c r="E96" s="99"/>
      <c r="F96" s="15"/>
      <c r="G96" s="15"/>
      <c r="H96" s="133"/>
      <c r="I96" s="133"/>
    </row>
    <row r="97" spans="1:9">
      <c r="A97" s="98"/>
      <c r="B97" s="14"/>
      <c r="C97" s="14"/>
      <c r="D97" s="15"/>
      <c r="E97" s="99"/>
      <c r="F97" s="15"/>
      <c r="G97" s="15"/>
      <c r="H97" s="133"/>
      <c r="I97" s="133"/>
    </row>
    <row r="98" spans="1:9">
      <c r="A98" s="98"/>
      <c r="B98" s="14"/>
      <c r="C98" s="14"/>
      <c r="D98" s="15"/>
      <c r="E98" s="99"/>
      <c r="F98" s="15"/>
      <c r="G98" s="15"/>
      <c r="H98" s="133"/>
      <c r="I98" s="133"/>
    </row>
    <row r="99" spans="1:9">
      <c r="A99" s="98"/>
      <c r="B99" s="14"/>
      <c r="C99" s="14"/>
      <c r="D99" s="15"/>
      <c r="E99" s="99"/>
      <c r="F99" s="15"/>
      <c r="G99" s="15"/>
      <c r="H99" s="133"/>
      <c r="I99" s="133"/>
    </row>
    <row r="100" spans="1:9">
      <c r="A100" s="98"/>
      <c r="B100" s="14"/>
      <c r="C100" s="14"/>
      <c r="D100" s="15"/>
      <c r="E100" s="99"/>
      <c r="F100" s="15"/>
      <c r="G100" s="15"/>
      <c r="H100" s="133"/>
      <c r="I100" s="133"/>
    </row>
    <row r="101" spans="1:9">
      <c r="A101" s="98"/>
      <c r="B101" s="14"/>
      <c r="C101" s="14"/>
      <c r="D101" s="15"/>
      <c r="E101" s="99"/>
      <c r="F101" s="15"/>
      <c r="G101" s="15"/>
      <c r="H101" s="133"/>
      <c r="I101" s="133"/>
    </row>
    <row r="102" spans="1:9">
      <c r="A102" s="98"/>
      <c r="B102" s="14"/>
      <c r="C102" s="14"/>
      <c r="D102" s="15"/>
      <c r="E102" s="99"/>
      <c r="F102" s="15"/>
      <c r="G102" s="15"/>
      <c r="H102" s="133"/>
      <c r="I102" s="133"/>
    </row>
    <row r="103" spans="1:9">
      <c r="A103" s="98"/>
      <c r="B103" s="14"/>
      <c r="C103" s="14"/>
      <c r="D103" s="15"/>
      <c r="E103" s="99"/>
      <c r="F103" s="15"/>
      <c r="G103" s="15"/>
      <c r="H103" s="133"/>
      <c r="I103" s="133"/>
    </row>
    <row r="104" spans="1:9">
      <c r="A104" s="98"/>
      <c r="B104" s="14"/>
      <c r="C104" s="14"/>
      <c r="D104" s="15"/>
      <c r="E104" s="99"/>
      <c r="F104" s="15"/>
      <c r="G104" s="15"/>
      <c r="H104" s="133"/>
      <c r="I104" s="133"/>
    </row>
    <row r="105" spans="1:9">
      <c r="A105" s="98"/>
      <c r="B105" s="14"/>
      <c r="C105" s="14"/>
      <c r="D105" s="15"/>
      <c r="E105" s="99"/>
      <c r="F105" s="15"/>
      <c r="G105" s="15"/>
      <c r="H105" s="133"/>
      <c r="I105" s="133"/>
    </row>
    <row r="106" spans="1:9">
      <c r="A106" s="98"/>
      <c r="B106" s="14"/>
      <c r="C106" s="14"/>
      <c r="D106" s="15"/>
      <c r="E106" s="99"/>
      <c r="F106" s="15"/>
      <c r="G106" s="15"/>
      <c r="H106" s="133"/>
      <c r="I106" s="133"/>
    </row>
    <row r="107" spans="1:9">
      <c r="A107" s="98"/>
      <c r="B107" s="14"/>
      <c r="C107" s="14"/>
      <c r="D107" s="15"/>
      <c r="E107" s="99"/>
      <c r="F107" s="15"/>
      <c r="G107" s="15"/>
      <c r="H107" s="133"/>
      <c r="I107" s="133"/>
    </row>
    <row r="108" spans="1:9">
      <c r="A108" s="98"/>
      <c r="B108" s="14"/>
      <c r="C108" s="14"/>
      <c r="D108" s="15"/>
      <c r="E108" s="99"/>
      <c r="F108" s="15"/>
      <c r="G108" s="15"/>
      <c r="H108" s="133"/>
      <c r="I108" s="133"/>
    </row>
    <row r="109" spans="1:9">
      <c r="A109" s="98"/>
      <c r="B109" s="14"/>
      <c r="C109" s="14"/>
      <c r="D109" s="15"/>
      <c r="E109" s="99"/>
      <c r="F109" s="15"/>
      <c r="G109" s="15"/>
      <c r="H109" s="133"/>
      <c r="I109" s="133"/>
    </row>
    <row r="110" spans="1:9">
      <c r="A110" s="98"/>
      <c r="B110" s="14"/>
      <c r="C110" s="14"/>
      <c r="D110" s="15"/>
      <c r="E110" s="99"/>
      <c r="F110" s="15"/>
      <c r="G110" s="15"/>
      <c r="H110" s="133"/>
      <c r="I110" s="133"/>
    </row>
    <row r="111" spans="1:9">
      <c r="A111" s="98"/>
      <c r="B111" s="14"/>
      <c r="C111" s="14"/>
      <c r="D111" s="15"/>
      <c r="E111" s="99"/>
      <c r="F111" s="15"/>
      <c r="G111" s="15"/>
      <c r="H111" s="133"/>
      <c r="I111" s="133"/>
    </row>
    <row r="112" spans="1:9">
      <c r="A112" s="98"/>
      <c r="B112" s="14"/>
      <c r="C112" s="14"/>
      <c r="D112" s="15"/>
      <c r="E112" s="99"/>
      <c r="F112" s="15"/>
      <c r="G112" s="15"/>
      <c r="H112" s="133"/>
      <c r="I112" s="133"/>
    </row>
    <row r="113" spans="1:9">
      <c r="A113" s="98"/>
      <c r="B113" s="14"/>
      <c r="C113" s="14"/>
      <c r="D113" s="15"/>
      <c r="E113" s="99"/>
      <c r="F113" s="15"/>
      <c r="G113" s="15"/>
      <c r="H113" s="133"/>
      <c r="I113" s="133"/>
    </row>
    <row r="114" spans="1:9">
      <c r="A114" s="98"/>
      <c r="B114" s="14"/>
      <c r="C114" s="14"/>
      <c r="D114" s="15"/>
      <c r="E114" s="99"/>
      <c r="F114" s="15"/>
      <c r="G114" s="15"/>
      <c r="H114" s="133"/>
      <c r="I114" s="133"/>
    </row>
    <row r="115" spans="1:9">
      <c r="A115" s="98"/>
      <c r="B115" s="14"/>
      <c r="C115" s="14"/>
      <c r="D115" s="15"/>
      <c r="E115" s="99"/>
      <c r="F115" s="15"/>
      <c r="G115" s="15"/>
      <c r="H115" s="133"/>
      <c r="I115" s="133"/>
    </row>
    <row r="116" spans="1:9">
      <c r="A116" s="98"/>
      <c r="B116" s="14"/>
      <c r="C116" s="14"/>
      <c r="D116" s="15"/>
      <c r="E116" s="99"/>
      <c r="F116" s="15"/>
      <c r="G116" s="15"/>
      <c r="H116" s="133"/>
      <c r="I116" s="133"/>
    </row>
    <row r="117" spans="1:9">
      <c r="A117" s="98"/>
      <c r="B117" s="14"/>
      <c r="C117" s="14"/>
      <c r="D117" s="15"/>
      <c r="E117" s="99"/>
      <c r="F117" s="15"/>
      <c r="G117" s="15"/>
      <c r="H117" s="133"/>
      <c r="I117" s="133"/>
    </row>
    <row r="118" spans="1:9">
      <c r="A118" s="98"/>
      <c r="B118" s="14"/>
      <c r="C118" s="14"/>
      <c r="D118" s="15"/>
      <c r="E118" s="99"/>
      <c r="F118" s="15"/>
      <c r="G118" s="15"/>
      <c r="H118" s="133"/>
      <c r="I118" s="133"/>
    </row>
    <row r="119" spans="1:9">
      <c r="A119" s="98"/>
      <c r="B119" s="14"/>
      <c r="C119" s="14"/>
      <c r="D119" s="15"/>
      <c r="E119" s="99"/>
      <c r="F119" s="15"/>
      <c r="G119" s="15"/>
      <c r="H119" s="133"/>
      <c r="I119" s="133"/>
    </row>
    <row r="120" spans="1:9">
      <c r="A120" s="98"/>
      <c r="B120" s="14"/>
      <c r="C120" s="14"/>
      <c r="D120" s="15"/>
      <c r="E120" s="99"/>
      <c r="F120" s="15"/>
      <c r="G120" s="15"/>
      <c r="H120" s="133"/>
      <c r="I120" s="133"/>
    </row>
    <row r="121" spans="1:9">
      <c r="A121" s="98"/>
      <c r="B121" s="14"/>
      <c r="C121" s="14"/>
      <c r="D121" s="15"/>
      <c r="E121" s="99"/>
      <c r="F121" s="15"/>
      <c r="G121" s="15"/>
      <c r="H121" s="133"/>
      <c r="I121" s="133"/>
    </row>
    <row r="122" spans="1:9">
      <c r="A122" s="98"/>
      <c r="B122" s="14"/>
      <c r="C122" s="14"/>
      <c r="D122" s="15"/>
      <c r="E122" s="99"/>
      <c r="F122" s="15"/>
      <c r="G122" s="15"/>
      <c r="H122" s="133"/>
      <c r="I122" s="133"/>
    </row>
    <row r="123" spans="1:9">
      <c r="A123" s="98"/>
      <c r="B123" s="14"/>
      <c r="C123" s="14"/>
      <c r="D123" s="15"/>
      <c r="E123" s="99"/>
      <c r="F123" s="15"/>
      <c r="G123" s="15"/>
      <c r="H123" s="133"/>
      <c r="I123" s="133"/>
    </row>
    <row r="124" spans="1:9">
      <c r="A124" s="98"/>
      <c r="B124" s="14"/>
      <c r="C124" s="14"/>
      <c r="D124" s="15"/>
      <c r="E124" s="99"/>
      <c r="F124" s="15"/>
      <c r="G124" s="15"/>
      <c r="H124" s="133"/>
      <c r="I124" s="133"/>
    </row>
    <row r="125" spans="1:9">
      <c r="A125" s="98"/>
      <c r="B125" s="14"/>
      <c r="C125" s="14"/>
      <c r="D125" s="15"/>
      <c r="E125" s="99"/>
      <c r="F125" s="15"/>
      <c r="G125" s="15"/>
      <c r="H125" s="133"/>
      <c r="I125" s="133"/>
    </row>
    <row r="126" spans="1:9">
      <c r="A126" s="98"/>
      <c r="B126" s="14"/>
      <c r="C126" s="14"/>
      <c r="D126" s="15"/>
      <c r="E126" s="99"/>
      <c r="F126" s="15"/>
      <c r="G126" s="15"/>
      <c r="H126" s="133"/>
      <c r="I126" s="133"/>
    </row>
    <row r="127" spans="1:9">
      <c r="A127" s="98"/>
      <c r="B127" s="14"/>
      <c r="C127" s="14"/>
      <c r="D127" s="15"/>
      <c r="E127" s="99"/>
      <c r="F127" s="15"/>
      <c r="G127" s="15"/>
      <c r="H127" s="133"/>
      <c r="I127" s="133"/>
    </row>
    <row r="128" spans="1:9">
      <c r="A128" s="98"/>
      <c r="B128" s="14"/>
      <c r="C128" s="14"/>
      <c r="D128" s="15"/>
      <c r="E128" s="99"/>
      <c r="F128" s="15"/>
      <c r="G128" s="15"/>
      <c r="H128" s="133"/>
      <c r="I128" s="133"/>
    </row>
    <row r="129" spans="1:9">
      <c r="A129" s="98"/>
      <c r="B129" s="14"/>
      <c r="C129" s="14"/>
      <c r="D129" s="15"/>
      <c r="E129" s="99"/>
      <c r="F129" s="15"/>
      <c r="G129" s="15"/>
      <c r="H129" s="133"/>
      <c r="I129" s="133"/>
    </row>
    <row r="130" spans="1:9">
      <c r="A130" s="98"/>
      <c r="B130" s="14"/>
      <c r="C130" s="14"/>
      <c r="D130" s="15"/>
      <c r="E130" s="99"/>
      <c r="F130" s="15"/>
      <c r="G130" s="15"/>
      <c r="H130" s="133"/>
      <c r="I130" s="133"/>
    </row>
    <row r="131" spans="1:9">
      <c r="A131" s="98"/>
      <c r="B131" s="14"/>
      <c r="C131" s="14"/>
      <c r="D131" s="15"/>
      <c r="E131" s="99"/>
      <c r="F131" s="15"/>
      <c r="G131" s="15"/>
      <c r="H131" s="133"/>
      <c r="I131" s="133"/>
    </row>
    <row r="132" spans="1:9">
      <c r="A132" s="98"/>
      <c r="B132" s="14"/>
      <c r="C132" s="14"/>
      <c r="D132" s="15"/>
      <c r="E132" s="99"/>
      <c r="F132" s="15"/>
      <c r="G132" s="15"/>
      <c r="H132" s="133"/>
      <c r="I132" s="133"/>
    </row>
    <row r="133" spans="1:9">
      <c r="A133" s="98"/>
      <c r="B133" s="14"/>
      <c r="C133" s="14"/>
      <c r="D133" s="15"/>
      <c r="E133" s="99"/>
      <c r="F133" s="15"/>
      <c r="G133" s="15"/>
      <c r="H133" s="133"/>
      <c r="I133" s="133"/>
    </row>
    <row r="134" spans="1:9">
      <c r="A134" s="98"/>
      <c r="B134" s="14"/>
      <c r="C134" s="14"/>
      <c r="D134" s="15"/>
      <c r="E134" s="99"/>
      <c r="F134" s="15"/>
      <c r="G134" s="15"/>
      <c r="H134" s="133"/>
      <c r="I134" s="133"/>
    </row>
    <row r="135" spans="1:9">
      <c r="A135" s="98"/>
      <c r="B135" s="14"/>
      <c r="C135" s="14"/>
      <c r="D135" s="15"/>
      <c r="E135" s="99"/>
      <c r="F135" s="15"/>
      <c r="G135" s="15"/>
      <c r="H135" s="133"/>
      <c r="I135" s="133"/>
    </row>
    <row r="136" spans="1:9">
      <c r="A136" s="98"/>
      <c r="B136" s="14"/>
      <c r="C136" s="14"/>
      <c r="D136" s="15"/>
      <c r="E136" s="99"/>
      <c r="F136" s="15"/>
      <c r="G136" s="15"/>
      <c r="H136" s="133"/>
      <c r="I136" s="133"/>
    </row>
    <row r="137" spans="1:9">
      <c r="A137" s="98"/>
      <c r="B137" s="14"/>
      <c r="C137" s="14"/>
      <c r="D137" s="15"/>
      <c r="E137" s="99"/>
      <c r="F137" s="15"/>
      <c r="G137" s="15"/>
      <c r="H137" s="133"/>
      <c r="I137" s="133"/>
    </row>
    <row r="138" spans="1:9">
      <c r="A138" s="98"/>
      <c r="B138" s="14"/>
      <c r="C138" s="14"/>
      <c r="D138" s="15"/>
      <c r="E138" s="99"/>
      <c r="F138" s="15"/>
      <c r="G138" s="15"/>
      <c r="H138" s="133"/>
      <c r="I138" s="133"/>
    </row>
    <row r="139" spans="1:9">
      <c r="A139" s="98"/>
      <c r="B139" s="14"/>
      <c r="C139" s="14"/>
      <c r="D139" s="15"/>
      <c r="E139" s="99"/>
      <c r="F139" s="15"/>
      <c r="G139" s="15"/>
      <c r="H139" s="133"/>
      <c r="I139" s="133"/>
    </row>
    <row r="140" spans="1:9">
      <c r="A140" s="98"/>
      <c r="B140" s="14"/>
      <c r="C140" s="14"/>
      <c r="D140" s="15"/>
      <c r="E140" s="99"/>
      <c r="F140" s="15"/>
      <c r="G140" s="15"/>
      <c r="H140" s="133"/>
      <c r="I140" s="133"/>
    </row>
    <row r="141" spans="1:9">
      <c r="A141" s="98"/>
      <c r="B141" s="14"/>
      <c r="C141" s="14"/>
      <c r="D141" s="15"/>
      <c r="E141" s="99"/>
      <c r="F141" s="15"/>
      <c r="G141" s="15"/>
      <c r="H141" s="133"/>
      <c r="I141" s="133"/>
    </row>
    <row r="142" spans="1:9">
      <c r="A142" s="98"/>
      <c r="B142" s="14"/>
      <c r="C142" s="14"/>
      <c r="D142" s="15"/>
      <c r="E142" s="99"/>
      <c r="F142" s="15"/>
      <c r="G142" s="15"/>
      <c r="H142" s="133"/>
      <c r="I142" s="133"/>
    </row>
    <row r="143" spans="1:9">
      <c r="A143" s="98"/>
      <c r="B143" s="14"/>
      <c r="C143" s="14"/>
      <c r="D143" s="15"/>
      <c r="E143" s="99"/>
      <c r="F143" s="15"/>
      <c r="G143" s="15"/>
      <c r="H143" s="133"/>
      <c r="I143" s="133"/>
    </row>
    <row r="144" spans="1:9">
      <c r="A144" s="98"/>
      <c r="B144" s="14"/>
      <c r="C144" s="14"/>
      <c r="D144" s="15"/>
      <c r="E144" s="99"/>
      <c r="F144" s="15"/>
      <c r="G144" s="15"/>
      <c r="H144" s="133"/>
      <c r="I144" s="133"/>
    </row>
    <row r="145" spans="1:9">
      <c r="A145" s="98"/>
      <c r="B145" s="14"/>
      <c r="C145" s="14"/>
      <c r="D145" s="15"/>
      <c r="E145" s="99"/>
      <c r="F145" s="15"/>
      <c r="G145" s="15"/>
      <c r="H145" s="133"/>
      <c r="I145" s="133"/>
    </row>
    <row r="146" spans="1:9">
      <c r="A146" s="98"/>
      <c r="B146" s="14"/>
      <c r="C146" s="14"/>
      <c r="D146" s="15"/>
      <c r="E146" s="99"/>
      <c r="F146" s="15"/>
      <c r="G146" s="15"/>
      <c r="H146" s="133"/>
      <c r="I146" s="133"/>
    </row>
    <row r="147" spans="1:9">
      <c r="A147" s="98"/>
      <c r="B147" s="14"/>
      <c r="C147" s="14"/>
      <c r="D147" s="15"/>
      <c r="E147" s="99"/>
      <c r="F147" s="15"/>
      <c r="G147" s="15"/>
      <c r="H147" s="133"/>
      <c r="I147" s="133"/>
    </row>
    <row r="148" spans="1:9">
      <c r="A148" s="98"/>
      <c r="B148" s="14"/>
      <c r="C148" s="14"/>
      <c r="D148" s="15"/>
      <c r="E148" s="99"/>
      <c r="F148" s="15"/>
      <c r="G148" s="15"/>
      <c r="H148" s="133"/>
      <c r="I148" s="133"/>
    </row>
    <row r="149" spans="1:9">
      <c r="A149" s="98"/>
      <c r="B149" s="14"/>
      <c r="C149" s="14"/>
      <c r="D149" s="15"/>
      <c r="E149" s="99"/>
      <c r="F149" s="15"/>
      <c r="G149" s="15"/>
      <c r="H149" s="133"/>
      <c r="I149" s="133"/>
    </row>
    <row r="150" spans="1:9">
      <c r="A150" s="98"/>
      <c r="B150" s="14"/>
      <c r="C150" s="14"/>
      <c r="D150" s="15"/>
      <c r="E150" s="99"/>
      <c r="F150" s="15"/>
      <c r="G150" s="15"/>
      <c r="H150" s="133"/>
      <c r="I150" s="133"/>
    </row>
    <row r="151" spans="1:9">
      <c r="A151" s="98"/>
      <c r="B151" s="14"/>
      <c r="C151" s="14"/>
      <c r="D151" s="15"/>
      <c r="E151" s="99"/>
      <c r="F151" s="15"/>
      <c r="G151" s="15"/>
      <c r="H151" s="133"/>
      <c r="I151" s="133"/>
    </row>
    <row r="152" spans="1:9">
      <c r="A152" s="98"/>
      <c r="B152" s="14"/>
      <c r="C152" s="14"/>
      <c r="D152" s="15"/>
      <c r="E152" s="99"/>
      <c r="F152" s="15"/>
      <c r="G152" s="15"/>
      <c r="H152" s="133"/>
      <c r="I152" s="133"/>
    </row>
    <row r="153" spans="1:9">
      <c r="A153" s="98"/>
      <c r="B153" s="14"/>
      <c r="C153" s="14"/>
      <c r="D153" s="15"/>
      <c r="E153" s="99"/>
      <c r="F153" s="15"/>
      <c r="G153" s="15"/>
      <c r="H153" s="133"/>
      <c r="I153" s="133"/>
    </row>
    <row r="154" spans="1:9">
      <c r="A154" s="98"/>
      <c r="B154" s="14"/>
      <c r="C154" s="14"/>
      <c r="D154" s="15"/>
      <c r="E154" s="99"/>
      <c r="F154" s="15"/>
      <c r="G154" s="15"/>
      <c r="H154" s="133"/>
      <c r="I154" s="133"/>
    </row>
    <row r="155" spans="1:9">
      <c r="A155" s="98"/>
      <c r="B155" s="14"/>
      <c r="C155" s="14"/>
      <c r="D155" s="15"/>
      <c r="E155" s="99"/>
      <c r="F155" s="15"/>
      <c r="G155" s="15"/>
      <c r="H155" s="133"/>
      <c r="I155" s="133"/>
    </row>
    <row r="156" spans="1:9">
      <c r="A156" s="98"/>
      <c r="B156" s="14"/>
      <c r="C156" s="14"/>
      <c r="D156" s="15"/>
      <c r="E156" s="99"/>
      <c r="F156" s="15"/>
      <c r="G156" s="15"/>
      <c r="H156" s="133"/>
      <c r="I156" s="133"/>
    </row>
    <row r="157" spans="1:9">
      <c r="A157" s="98"/>
      <c r="B157" s="14"/>
      <c r="C157" s="14"/>
      <c r="D157" s="15"/>
      <c r="E157" s="99"/>
      <c r="F157" s="15"/>
      <c r="G157" s="15"/>
      <c r="H157" s="133"/>
      <c r="I157" s="133"/>
    </row>
    <row r="158" spans="1:9">
      <c r="A158" s="98"/>
      <c r="B158" s="14"/>
      <c r="C158" s="14"/>
      <c r="D158" s="15"/>
      <c r="E158" s="99"/>
      <c r="F158" s="15"/>
      <c r="G158" s="15"/>
      <c r="H158" s="133"/>
      <c r="I158" s="133"/>
    </row>
    <row r="159" spans="1:9">
      <c r="A159" s="98"/>
      <c r="B159" s="14"/>
      <c r="C159" s="14"/>
      <c r="D159" s="15"/>
      <c r="E159" s="99"/>
      <c r="F159" s="15"/>
      <c r="G159" s="15"/>
      <c r="H159" s="133"/>
      <c r="I159" s="133"/>
    </row>
    <row r="160" spans="1:9">
      <c r="A160" s="98"/>
      <c r="B160" s="14"/>
      <c r="C160" s="14"/>
      <c r="D160" s="15"/>
      <c r="E160" s="99"/>
      <c r="F160" s="15"/>
      <c r="G160" s="15"/>
      <c r="H160" s="133"/>
      <c r="I160" s="133"/>
    </row>
    <row r="161" spans="1:9">
      <c r="A161" s="98"/>
      <c r="B161" s="14"/>
      <c r="C161" s="14"/>
      <c r="D161" s="15"/>
      <c r="E161" s="99"/>
      <c r="F161" s="15"/>
      <c r="G161" s="15"/>
      <c r="H161" s="133"/>
      <c r="I161" s="133"/>
    </row>
    <row r="162" spans="1:9">
      <c r="A162" s="98"/>
      <c r="B162" s="14"/>
      <c r="C162" s="14"/>
      <c r="D162" s="15"/>
      <c r="E162" s="99"/>
      <c r="F162" s="15"/>
      <c r="G162" s="15"/>
      <c r="H162" s="133"/>
      <c r="I162" s="133"/>
    </row>
    <row r="163" spans="1:9">
      <c r="A163" s="98"/>
      <c r="B163" s="14"/>
      <c r="C163" s="14"/>
      <c r="D163" s="15"/>
      <c r="E163" s="99"/>
      <c r="F163" s="15"/>
      <c r="G163" s="15"/>
      <c r="H163" s="133"/>
      <c r="I163" s="133"/>
    </row>
    <row r="164" spans="1:9">
      <c r="A164" s="98"/>
      <c r="B164" s="14"/>
      <c r="C164" s="14"/>
      <c r="D164" s="15"/>
      <c r="E164" s="99"/>
      <c r="F164" s="15"/>
      <c r="G164" s="15"/>
      <c r="H164" s="133"/>
      <c r="I164" s="133"/>
    </row>
    <row r="165" spans="1:9">
      <c r="A165" s="98"/>
      <c r="B165" s="14"/>
      <c r="C165" s="14"/>
      <c r="D165" s="15"/>
      <c r="E165" s="99"/>
      <c r="F165" s="15"/>
      <c r="G165" s="15"/>
      <c r="H165" s="133"/>
      <c r="I165" s="133"/>
    </row>
    <row r="166" spans="1:9">
      <c r="A166" s="98"/>
      <c r="B166" s="14"/>
      <c r="C166" s="14"/>
      <c r="D166" s="15"/>
      <c r="E166" s="99"/>
      <c r="F166" s="15"/>
      <c r="G166" s="15"/>
      <c r="H166" s="133"/>
      <c r="I166" s="133"/>
    </row>
    <row r="167" spans="1:9">
      <c r="A167" s="98"/>
      <c r="B167" s="14"/>
      <c r="C167" s="14"/>
      <c r="D167" s="15"/>
      <c r="E167" s="99"/>
      <c r="F167" s="15"/>
      <c r="G167" s="15"/>
      <c r="H167" s="133"/>
      <c r="I167" s="133"/>
    </row>
    <row r="168" spans="1:9">
      <c r="A168" s="98"/>
      <c r="B168" s="14"/>
      <c r="C168" s="14"/>
      <c r="D168" s="15"/>
      <c r="E168" s="99"/>
      <c r="F168" s="15"/>
      <c r="G168" s="15"/>
      <c r="H168" s="133"/>
      <c r="I168" s="133"/>
    </row>
    <row r="169" spans="1:9">
      <c r="A169" s="98"/>
      <c r="B169" s="14"/>
      <c r="C169" s="14"/>
      <c r="D169" s="15"/>
      <c r="E169" s="99"/>
      <c r="F169" s="15"/>
      <c r="G169" s="15"/>
      <c r="H169" s="133"/>
      <c r="I169" s="133"/>
    </row>
    <row r="170" spans="1:9">
      <c r="A170" s="98"/>
      <c r="B170" s="14"/>
      <c r="C170" s="14"/>
      <c r="D170" s="15"/>
      <c r="E170" s="99"/>
      <c r="F170" s="15"/>
      <c r="G170" s="15"/>
      <c r="H170" s="133"/>
      <c r="I170" s="133"/>
    </row>
    <row r="171" spans="1:9">
      <c r="A171" s="98"/>
      <c r="B171" s="14"/>
      <c r="C171" s="14"/>
      <c r="D171" s="15"/>
      <c r="E171" s="99"/>
      <c r="F171" s="15"/>
      <c r="G171" s="15"/>
      <c r="H171" s="133"/>
      <c r="I171" s="133"/>
    </row>
    <row r="172" spans="1:9">
      <c r="A172" s="98"/>
      <c r="B172" s="14"/>
      <c r="C172" s="14"/>
      <c r="D172" s="15"/>
      <c r="E172" s="99"/>
      <c r="F172" s="15"/>
      <c r="G172" s="15"/>
      <c r="H172" s="133"/>
      <c r="I172" s="133"/>
    </row>
    <row r="173" spans="1:9">
      <c r="A173" s="98"/>
      <c r="B173" s="14"/>
      <c r="C173" s="14"/>
      <c r="D173" s="15"/>
      <c r="E173" s="99"/>
      <c r="F173" s="15"/>
      <c r="G173" s="15"/>
      <c r="H173" s="133"/>
      <c r="I173" s="133"/>
    </row>
    <row r="174" spans="1:9">
      <c r="A174" s="98"/>
      <c r="B174" s="14"/>
      <c r="C174" s="14"/>
      <c r="D174" s="15"/>
      <c r="E174" s="99"/>
      <c r="F174" s="15"/>
      <c r="G174" s="15"/>
      <c r="H174" s="133"/>
      <c r="I174" s="133"/>
    </row>
    <row r="175" spans="1:9">
      <c r="A175" s="98"/>
      <c r="B175" s="14"/>
      <c r="C175" s="14"/>
      <c r="D175" s="15"/>
      <c r="E175" s="99"/>
      <c r="F175" s="15"/>
      <c r="G175" s="15"/>
      <c r="H175" s="133"/>
      <c r="I175" s="133"/>
    </row>
    <row r="176" spans="1:9">
      <c r="A176" s="98"/>
      <c r="B176" s="14"/>
      <c r="C176" s="14"/>
      <c r="D176" s="15"/>
      <c r="E176" s="99"/>
      <c r="F176" s="15"/>
      <c r="G176" s="15"/>
      <c r="H176" s="133"/>
      <c r="I176" s="133"/>
    </row>
    <row r="177" spans="1:9">
      <c r="A177" s="98"/>
      <c r="B177" s="14"/>
      <c r="C177" s="14"/>
      <c r="D177" s="15"/>
      <c r="E177" s="99"/>
      <c r="F177" s="15"/>
      <c r="G177" s="15"/>
      <c r="H177" s="133"/>
      <c r="I177" s="133"/>
    </row>
    <row r="178" spans="1:9">
      <c r="A178" s="98"/>
      <c r="B178" s="14"/>
      <c r="C178" s="14"/>
      <c r="D178" s="15"/>
      <c r="E178" s="99"/>
      <c r="F178" s="15"/>
      <c r="G178" s="15"/>
      <c r="H178" s="133"/>
      <c r="I178" s="133"/>
    </row>
    <row r="179" spans="1:9">
      <c r="A179" s="98"/>
      <c r="B179" s="14"/>
      <c r="C179" s="14"/>
      <c r="D179" s="15"/>
      <c r="E179" s="99"/>
      <c r="F179" s="15"/>
      <c r="G179" s="15"/>
      <c r="H179" s="133"/>
      <c r="I179" s="133"/>
    </row>
    <row r="180" spans="1:9">
      <c r="A180" s="98"/>
      <c r="B180" s="14"/>
      <c r="C180" s="14"/>
      <c r="D180" s="15"/>
      <c r="E180" s="99"/>
      <c r="F180" s="15"/>
      <c r="G180" s="15"/>
      <c r="H180" s="133"/>
      <c r="I180" s="133"/>
    </row>
    <row r="181" spans="1:9">
      <c r="A181" s="98"/>
      <c r="B181" s="14"/>
      <c r="C181" s="14"/>
      <c r="D181" s="15"/>
      <c r="E181" s="99"/>
      <c r="F181" s="15"/>
      <c r="G181" s="15"/>
      <c r="H181" s="133"/>
      <c r="I181" s="133"/>
    </row>
    <row r="182" spans="1:9">
      <c r="A182" s="98"/>
      <c r="B182" s="14"/>
      <c r="C182" s="14"/>
      <c r="D182" s="15"/>
      <c r="E182" s="99"/>
      <c r="F182" s="15"/>
      <c r="G182" s="15"/>
      <c r="H182" s="133"/>
      <c r="I182" s="133"/>
    </row>
    <row r="183" spans="1:9">
      <c r="A183" s="98"/>
      <c r="B183" s="14"/>
      <c r="C183" s="14"/>
      <c r="D183" s="15"/>
      <c r="E183" s="99"/>
      <c r="F183" s="15"/>
      <c r="G183" s="15"/>
      <c r="H183" s="133"/>
      <c r="I183" s="133"/>
    </row>
  </sheetData>
  <sheetProtection formatCells="0" formatColumns="0" formatRows="0" insertColumns="0" insertRows="0" insertHyperlinks="0" deleteColumns="0" deleteRows="0" sort="0" autoFilter="0" pivotTables="0"/>
  <dataConsolidate/>
  <mergeCells count="42">
    <mergeCell ref="A21:I21"/>
    <mergeCell ref="J21:K21"/>
    <mergeCell ref="K19:K20"/>
    <mergeCell ref="J16:J18"/>
    <mergeCell ref="K16:K18"/>
    <mergeCell ref="A19:A20"/>
    <mergeCell ref="B19:B20"/>
    <mergeCell ref="C19:C20"/>
    <mergeCell ref="D19:D20"/>
    <mergeCell ref="E19:E20"/>
    <mergeCell ref="J19:J20"/>
    <mergeCell ref="K14:K15"/>
    <mergeCell ref="A16:A18"/>
    <mergeCell ref="B16:B18"/>
    <mergeCell ref="C16:C18"/>
    <mergeCell ref="D16:D18"/>
    <mergeCell ref="E16:E18"/>
    <mergeCell ref="A14:A15"/>
    <mergeCell ref="B14:B15"/>
    <mergeCell ref="C14:C15"/>
    <mergeCell ref="D14:D15"/>
    <mergeCell ref="E14:E15"/>
    <mergeCell ref="J14:J15"/>
    <mergeCell ref="K12:K13"/>
    <mergeCell ref="J11:K11"/>
    <mergeCell ref="B9:C9"/>
    <mergeCell ref="A11:A13"/>
    <mergeCell ref="B11:B13"/>
    <mergeCell ref="C11:C13"/>
    <mergeCell ref="D11:D13"/>
    <mergeCell ref="E11:E13"/>
    <mergeCell ref="A1:A3"/>
    <mergeCell ref="B1:K2"/>
    <mergeCell ref="B3:K3"/>
    <mergeCell ref="A6:A8"/>
    <mergeCell ref="B6:D6"/>
    <mergeCell ref="B7:C7"/>
    <mergeCell ref="B8:C8"/>
    <mergeCell ref="J12:J13"/>
    <mergeCell ref="F11:F13"/>
    <mergeCell ref="G11:G13"/>
    <mergeCell ref="H11:I12"/>
  </mergeCells>
  <dataValidations count="1">
    <dataValidation allowBlank="1" showInputMessage="1" showErrorMessage="1" prompt="Fecha de seguimiento al Plan" sqref="A6:A8" xr:uid="{B33A5E9A-F67D-45F4-8D8E-0148D7C53416}"/>
  </dataValidations>
  <printOptions horizontalCentered="1"/>
  <pageMargins left="0.78740157480314965" right="0.78740157480314965" top="1.1811023622047245" bottom="1.1811023622047245" header="0.31496062992125984" footer="0.31496062992125984"/>
  <pageSetup paperSize="5" scale="42" orientation="landscape" horizontalDpi="4294967294" verticalDpi="4294967294" r:id="rId1"/>
  <drawing r:id="rId2"/>
  <legacyDrawingHF r:id="rId3"/>
  <extLst>
    <ext xmlns:x14="http://schemas.microsoft.com/office/spreadsheetml/2009/9/main" uri="{78C0D931-6437-407d-A8EE-F0AAD7539E65}">
      <x14:conditionalFormattings>
        <x14:conditionalFormatting xmlns:xm="http://schemas.microsoft.com/office/excel/2006/main">
          <x14:cfRule type="iconSet" priority="2" id="{8F001745-7BE9-4A1D-8A64-3A4B6C6F17C3}">
            <x14:iconSet showValue="0" custom="1">
              <x14:cfvo type="percent">
                <xm:f>0</xm:f>
              </x14:cfvo>
              <x14:cfvo type="num">
                <xm:f>2</xm:f>
              </x14:cfvo>
              <x14:cfvo type="num">
                <xm:f>30</xm:f>
              </x14:cfvo>
              <x14:cfIcon iconSet="3Arrows" iconId="1"/>
              <x14:cfIcon iconSet="3Symbols2" iconId="2"/>
              <x14:cfIcon iconSet="3TrafficLights1" iconId="2"/>
            </x14:iconSet>
          </x14:cfRule>
          <xm:sqref>D7:D9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7FF6A-0AAF-4171-B483-E1F5798F3FB2}">
  <dimension ref="A1:AO188"/>
  <sheetViews>
    <sheetView showGridLines="0" topLeftCell="A3" zoomScaleNormal="100" zoomScaleSheetLayoutView="85" zoomScalePageLayoutView="130" workbookViewId="0">
      <selection activeCell="L13" sqref="L1:AF1048576"/>
    </sheetView>
  </sheetViews>
  <sheetFormatPr baseColWidth="10" defaultColWidth="11.42578125" defaultRowHeight="11.25" outlineLevelRow="1"/>
  <cols>
    <col min="1" max="1" width="20.7109375" style="103" customWidth="1"/>
    <col min="2" max="2" width="17" style="10" customWidth="1"/>
    <col min="3" max="3" width="25.28515625" style="13" customWidth="1"/>
    <col min="4" max="4" width="24.28515625" style="12" customWidth="1"/>
    <col min="5" max="5" width="24.28515625" style="104" customWidth="1"/>
    <col min="6" max="6" width="5.28515625" style="11" customWidth="1"/>
    <col min="7" max="7" width="46.5703125" style="11" customWidth="1"/>
    <col min="8" max="8" width="11.5703125" style="135" customWidth="1"/>
    <col min="9" max="9" width="15.7109375" style="135" customWidth="1"/>
    <col min="10" max="10" width="14" style="8" customWidth="1"/>
    <col min="11" max="11" width="9.85546875" style="7" customWidth="1"/>
    <col min="12" max="16384" width="11.42578125" style="7"/>
  </cols>
  <sheetData>
    <row r="1" spans="1:15" ht="15" customHeight="1">
      <c r="A1" s="304"/>
      <c r="B1" s="307" t="s">
        <v>437</v>
      </c>
      <c r="C1" s="308"/>
      <c r="D1" s="308"/>
      <c r="E1" s="308"/>
      <c r="F1" s="308"/>
      <c r="G1" s="308"/>
      <c r="H1" s="308"/>
      <c r="I1" s="308"/>
      <c r="J1" s="308"/>
      <c r="K1" s="309"/>
    </row>
    <row r="2" spans="1:15" ht="15" customHeight="1" thickBot="1">
      <c r="A2" s="305"/>
      <c r="B2" s="310"/>
      <c r="C2" s="311"/>
      <c r="D2" s="311"/>
      <c r="E2" s="311"/>
      <c r="F2" s="311"/>
      <c r="G2" s="311"/>
      <c r="H2" s="311"/>
      <c r="I2" s="311"/>
      <c r="J2" s="311"/>
      <c r="K2" s="312"/>
    </row>
    <row r="3" spans="1:15" ht="21.75" customHeight="1" thickBot="1">
      <c r="A3" s="306"/>
      <c r="B3" s="319" t="s">
        <v>125</v>
      </c>
      <c r="C3" s="320"/>
      <c r="D3" s="320"/>
      <c r="E3" s="320"/>
      <c r="F3" s="320"/>
      <c r="G3" s="320"/>
      <c r="H3" s="320"/>
      <c r="I3" s="320"/>
      <c r="J3" s="320"/>
      <c r="K3" s="321"/>
    </row>
    <row r="4" spans="1:15" ht="12" hidden="1" customHeight="1" thickBot="1">
      <c r="A4" s="53"/>
      <c r="B4" s="54"/>
      <c r="C4" s="54"/>
      <c r="D4" s="54"/>
      <c r="E4" s="54"/>
      <c r="F4" s="54"/>
      <c r="G4" s="54"/>
      <c r="H4" s="125"/>
      <c r="I4" s="125"/>
      <c r="J4" s="54"/>
      <c r="K4" s="136"/>
    </row>
    <row r="5" spans="1:15" ht="12" hidden="1" customHeight="1" thickBot="1">
      <c r="A5" s="57"/>
      <c r="B5" s="58"/>
      <c r="C5" s="58"/>
      <c r="D5" s="58"/>
      <c r="E5" s="58"/>
      <c r="F5" s="58"/>
      <c r="G5" s="58"/>
      <c r="H5" s="126"/>
      <c r="I5" s="126"/>
      <c r="J5" s="58"/>
      <c r="K5" s="138"/>
    </row>
    <row r="6" spans="1:15" ht="12" hidden="1" thickBot="1">
      <c r="A6" s="322" t="s">
        <v>124</v>
      </c>
      <c r="B6" s="323" t="s">
        <v>123</v>
      </c>
      <c r="C6" s="323"/>
      <c r="D6" s="323"/>
      <c r="E6" s="59"/>
      <c r="F6" s="60"/>
      <c r="G6" s="60"/>
      <c r="H6" s="127"/>
      <c r="I6" s="127"/>
      <c r="J6" s="62"/>
      <c r="K6" s="56"/>
    </row>
    <row r="7" spans="1:15" ht="12" hidden="1" thickBot="1">
      <c r="A7" s="322"/>
      <c r="B7" s="299" t="s">
        <v>122</v>
      </c>
      <c r="C7" s="299"/>
      <c r="D7" s="63">
        <v>7</v>
      </c>
      <c r="E7" s="59"/>
      <c r="F7" s="60"/>
      <c r="G7" s="60"/>
      <c r="H7" s="127"/>
      <c r="I7" s="127"/>
      <c r="J7" s="62"/>
      <c r="K7" s="56"/>
    </row>
    <row r="8" spans="1:15" ht="12" hidden="1" thickBot="1">
      <c r="A8" s="322"/>
      <c r="B8" s="299" t="s">
        <v>121</v>
      </c>
      <c r="C8" s="300"/>
      <c r="D8" s="63">
        <v>50</v>
      </c>
      <c r="E8" s="59"/>
      <c r="F8" s="60"/>
      <c r="G8" s="60"/>
      <c r="H8" s="127"/>
      <c r="I8" s="127"/>
      <c r="J8" s="62"/>
      <c r="K8" s="56"/>
    </row>
    <row r="9" spans="1:15" ht="12" hidden="1" thickBot="1">
      <c r="A9" s="64">
        <v>45323</v>
      </c>
      <c r="B9" s="299" t="s">
        <v>120</v>
      </c>
      <c r="C9" s="300"/>
      <c r="D9" s="63">
        <v>1</v>
      </c>
      <c r="E9" s="59"/>
      <c r="F9" s="60"/>
      <c r="G9" s="60"/>
      <c r="H9" s="127"/>
      <c r="I9" s="127"/>
      <c r="J9" s="62"/>
      <c r="K9" s="56"/>
    </row>
    <row r="10" spans="1:15" ht="12" hidden="1" thickBot="1">
      <c r="A10" s="65"/>
      <c r="B10" s="50"/>
      <c r="C10" s="66"/>
      <c r="D10" s="67"/>
      <c r="E10" s="68"/>
      <c r="F10" s="69"/>
      <c r="G10" s="69"/>
      <c r="H10" s="128"/>
      <c r="I10" s="128"/>
      <c r="J10" s="71"/>
      <c r="K10" s="139"/>
    </row>
    <row r="11" spans="1:15" ht="21" customHeight="1" thickBot="1">
      <c r="A11" s="301" t="s">
        <v>119</v>
      </c>
      <c r="B11" s="301" t="s">
        <v>118</v>
      </c>
      <c r="C11" s="301" t="s">
        <v>117</v>
      </c>
      <c r="D11" s="301" t="s">
        <v>116</v>
      </c>
      <c r="E11" s="301" t="s">
        <v>115</v>
      </c>
      <c r="F11" s="332" t="s">
        <v>12</v>
      </c>
      <c r="G11" s="332" t="s">
        <v>114</v>
      </c>
      <c r="H11" s="442" t="s">
        <v>113</v>
      </c>
      <c r="I11" s="443"/>
      <c r="J11" s="369" t="s">
        <v>126</v>
      </c>
      <c r="K11" s="371"/>
      <c r="L11" s="8"/>
      <c r="M11" s="8"/>
      <c r="N11" s="8"/>
      <c r="O11" s="8"/>
    </row>
    <row r="12" spans="1:15" ht="28.5" customHeight="1" thickBot="1">
      <c r="A12" s="302"/>
      <c r="B12" s="302"/>
      <c r="C12" s="302"/>
      <c r="D12" s="302"/>
      <c r="E12" s="302"/>
      <c r="F12" s="333"/>
      <c r="G12" s="333"/>
      <c r="H12" s="444"/>
      <c r="I12" s="445"/>
      <c r="J12" s="330" t="s">
        <v>102</v>
      </c>
      <c r="K12" s="330" t="s">
        <v>98</v>
      </c>
      <c r="L12" s="8"/>
      <c r="M12" s="8"/>
      <c r="N12" s="8"/>
      <c r="O12" s="8"/>
    </row>
    <row r="13" spans="1:15" ht="21.75" customHeight="1" thickBot="1">
      <c r="A13" s="303"/>
      <c r="B13" s="303"/>
      <c r="C13" s="303"/>
      <c r="D13" s="303"/>
      <c r="E13" s="303"/>
      <c r="F13" s="331"/>
      <c r="G13" s="331"/>
      <c r="H13" s="129" t="s">
        <v>94</v>
      </c>
      <c r="I13" s="129" t="s">
        <v>93</v>
      </c>
      <c r="J13" s="331"/>
      <c r="K13" s="331"/>
      <c r="L13" s="8"/>
      <c r="M13" s="8"/>
      <c r="N13" s="8"/>
      <c r="O13" s="8"/>
    </row>
    <row r="14" spans="1:15" s="21" customFormat="1" ht="45.75" customHeight="1">
      <c r="A14" s="346" t="s">
        <v>438</v>
      </c>
      <c r="B14" s="349" t="s">
        <v>427</v>
      </c>
      <c r="C14" s="349" t="s">
        <v>363</v>
      </c>
      <c r="D14" s="349" t="s">
        <v>280</v>
      </c>
      <c r="E14" s="451" t="s">
        <v>439</v>
      </c>
      <c r="F14" s="73" t="s">
        <v>86</v>
      </c>
      <c r="G14" s="105" t="s">
        <v>22</v>
      </c>
      <c r="H14" s="130">
        <f>MIN(H15)</f>
        <v>45323</v>
      </c>
      <c r="I14" s="140">
        <f>MAX(I15)</f>
        <v>45382</v>
      </c>
      <c r="J14" s="358" t="s">
        <v>440</v>
      </c>
      <c r="K14" s="408">
        <v>1</v>
      </c>
      <c r="L14" s="22"/>
      <c r="M14" s="22"/>
      <c r="N14" s="22"/>
      <c r="O14" s="22"/>
    </row>
    <row r="15" spans="1:15" s="16" customFormat="1" ht="34.5" outlineLevel="1" thickBot="1">
      <c r="A15" s="348"/>
      <c r="B15" s="351"/>
      <c r="C15" s="351"/>
      <c r="D15" s="351" t="s">
        <v>283</v>
      </c>
      <c r="E15" s="452"/>
      <c r="F15" s="45" t="s">
        <v>85</v>
      </c>
      <c r="G15" s="122" t="s">
        <v>441</v>
      </c>
      <c r="H15" s="141">
        <v>45323</v>
      </c>
      <c r="I15" s="141">
        <v>45382</v>
      </c>
      <c r="J15" s="360"/>
      <c r="K15" s="410"/>
      <c r="L15" s="17"/>
      <c r="M15" s="17"/>
      <c r="N15" s="17"/>
      <c r="O15" s="17"/>
    </row>
    <row r="16" spans="1:15" s="16" customFormat="1" ht="36" customHeight="1">
      <c r="A16" s="346" t="s">
        <v>438</v>
      </c>
      <c r="B16" s="349" t="s">
        <v>427</v>
      </c>
      <c r="C16" s="349" t="s">
        <v>363</v>
      </c>
      <c r="D16" s="349" t="s">
        <v>280</v>
      </c>
      <c r="E16" s="412" t="s">
        <v>442</v>
      </c>
      <c r="F16" s="73">
        <v>2.1</v>
      </c>
      <c r="G16" s="105" t="s">
        <v>22</v>
      </c>
      <c r="H16" s="130">
        <f>MIN(H17:H20)</f>
        <v>45323</v>
      </c>
      <c r="I16" s="130">
        <f>MAX(I17:I20)</f>
        <v>45625</v>
      </c>
      <c r="J16" s="455" t="s">
        <v>443</v>
      </c>
      <c r="K16" s="408">
        <v>2</v>
      </c>
      <c r="L16" s="17"/>
      <c r="M16" s="17"/>
      <c r="N16" s="17"/>
      <c r="O16" s="17"/>
    </row>
    <row r="17" spans="1:15" s="16" customFormat="1" ht="22.5">
      <c r="A17" s="347"/>
      <c r="B17" s="350"/>
      <c r="C17" s="350"/>
      <c r="D17" s="350"/>
      <c r="E17" s="413"/>
      <c r="F17" s="119" t="s">
        <v>77</v>
      </c>
      <c r="G17" s="121" t="s">
        <v>444</v>
      </c>
      <c r="H17" s="142">
        <v>45323</v>
      </c>
      <c r="I17" s="142">
        <v>45625</v>
      </c>
      <c r="J17" s="456"/>
      <c r="K17" s="409"/>
      <c r="L17" s="17"/>
      <c r="M17" s="17"/>
      <c r="N17" s="17"/>
      <c r="O17" s="17"/>
    </row>
    <row r="18" spans="1:15" s="16" customFormat="1" ht="33.75">
      <c r="A18" s="347"/>
      <c r="B18" s="350"/>
      <c r="C18" s="350"/>
      <c r="D18" s="350"/>
      <c r="E18" s="413"/>
      <c r="F18" s="119" t="s">
        <v>75</v>
      </c>
      <c r="G18" s="121" t="s">
        <v>445</v>
      </c>
      <c r="H18" s="142">
        <v>45323</v>
      </c>
      <c r="I18" s="142">
        <v>45625</v>
      </c>
      <c r="J18" s="456"/>
      <c r="K18" s="409"/>
      <c r="L18" s="17"/>
      <c r="M18" s="17"/>
      <c r="N18" s="17"/>
      <c r="O18" s="17"/>
    </row>
    <row r="19" spans="1:15" s="16" customFormat="1" ht="24.75" customHeight="1">
      <c r="A19" s="347"/>
      <c r="B19" s="350"/>
      <c r="C19" s="350"/>
      <c r="D19" s="350"/>
      <c r="E19" s="413"/>
      <c r="F19" s="119" t="s">
        <v>73</v>
      </c>
      <c r="G19" s="121" t="s">
        <v>446</v>
      </c>
      <c r="H19" s="142">
        <v>45323</v>
      </c>
      <c r="I19" s="142">
        <v>45625</v>
      </c>
      <c r="J19" s="456"/>
      <c r="K19" s="409"/>
      <c r="L19" s="17"/>
      <c r="M19" s="17"/>
      <c r="N19" s="17"/>
      <c r="O19" s="17"/>
    </row>
    <row r="20" spans="1:15" s="16" customFormat="1" ht="34.5" thickBot="1">
      <c r="A20" s="348"/>
      <c r="B20" s="351"/>
      <c r="C20" s="351"/>
      <c r="D20" s="351"/>
      <c r="E20" s="414"/>
      <c r="F20" s="120" t="s">
        <v>447</v>
      </c>
      <c r="G20" s="122" t="s">
        <v>448</v>
      </c>
      <c r="H20" s="141">
        <v>45323</v>
      </c>
      <c r="I20" s="141">
        <v>45625</v>
      </c>
      <c r="J20" s="457"/>
      <c r="K20" s="410"/>
      <c r="L20" s="17"/>
      <c r="M20" s="17"/>
      <c r="N20" s="17"/>
      <c r="O20" s="17"/>
    </row>
    <row r="21" spans="1:15" s="16" customFormat="1" ht="26.25" customHeight="1">
      <c r="A21" s="346" t="s">
        <v>438</v>
      </c>
      <c r="B21" s="412" t="s">
        <v>427</v>
      </c>
      <c r="C21" s="412" t="s">
        <v>363</v>
      </c>
      <c r="D21" s="412" t="s">
        <v>280</v>
      </c>
      <c r="E21" s="412" t="s">
        <v>449</v>
      </c>
      <c r="F21" s="73">
        <v>3.1</v>
      </c>
      <c r="G21" s="105" t="s">
        <v>22</v>
      </c>
      <c r="H21" s="130">
        <f>MIN(H22)</f>
        <v>45566</v>
      </c>
      <c r="I21" s="130">
        <f>MAX(I22)</f>
        <v>45596</v>
      </c>
      <c r="J21" s="377" t="s">
        <v>450</v>
      </c>
      <c r="K21" s="394">
        <v>1</v>
      </c>
      <c r="L21" s="17"/>
      <c r="M21" s="17"/>
      <c r="N21" s="17"/>
      <c r="O21" s="17"/>
    </row>
    <row r="22" spans="1:15" s="16" customFormat="1" ht="51" customHeight="1" thickBot="1">
      <c r="A22" s="348"/>
      <c r="B22" s="414"/>
      <c r="C22" s="414"/>
      <c r="D22" s="414"/>
      <c r="E22" s="414"/>
      <c r="F22" s="120" t="s">
        <v>71</v>
      </c>
      <c r="G22" s="122" t="s">
        <v>451</v>
      </c>
      <c r="H22" s="141">
        <v>45566</v>
      </c>
      <c r="I22" s="141">
        <v>45596</v>
      </c>
      <c r="J22" s="411"/>
      <c r="K22" s="395"/>
      <c r="L22" s="17"/>
      <c r="M22" s="17"/>
      <c r="N22" s="17"/>
      <c r="O22" s="17"/>
    </row>
    <row r="23" spans="1:15" s="16" customFormat="1" ht="26.25" customHeight="1">
      <c r="A23" s="346" t="s">
        <v>438</v>
      </c>
      <c r="B23" s="412" t="s">
        <v>427</v>
      </c>
      <c r="C23" s="412" t="s">
        <v>363</v>
      </c>
      <c r="D23" s="412" t="s">
        <v>280</v>
      </c>
      <c r="E23" s="412" t="s">
        <v>452</v>
      </c>
      <c r="F23" s="73">
        <v>4.0999999999999996</v>
      </c>
      <c r="G23" s="105" t="s">
        <v>22</v>
      </c>
      <c r="H23" s="130">
        <f>MIN(H24)</f>
        <v>45323</v>
      </c>
      <c r="I23" s="130">
        <f>MAX(I24)</f>
        <v>45471</v>
      </c>
      <c r="J23" s="377" t="s">
        <v>453</v>
      </c>
      <c r="K23" s="408">
        <v>2</v>
      </c>
      <c r="L23" s="17"/>
      <c r="M23" s="17"/>
      <c r="N23" s="17"/>
      <c r="O23" s="17"/>
    </row>
    <row r="24" spans="1:15" s="16" customFormat="1" ht="34.5" customHeight="1">
      <c r="A24" s="347"/>
      <c r="B24" s="413"/>
      <c r="C24" s="413"/>
      <c r="D24" s="413"/>
      <c r="E24" s="413"/>
      <c r="F24" s="461" t="s">
        <v>64</v>
      </c>
      <c r="G24" s="463" t="s">
        <v>454</v>
      </c>
      <c r="H24" s="465">
        <v>45323</v>
      </c>
      <c r="I24" s="465">
        <v>45471</v>
      </c>
      <c r="J24" s="378"/>
      <c r="K24" s="409"/>
      <c r="L24" s="17"/>
      <c r="M24" s="17"/>
      <c r="N24" s="17"/>
      <c r="O24" s="17"/>
    </row>
    <row r="25" spans="1:15" s="16" customFormat="1" ht="28.5" customHeight="1" thickBot="1">
      <c r="A25" s="348"/>
      <c r="B25" s="414"/>
      <c r="C25" s="414"/>
      <c r="D25" s="414"/>
      <c r="E25" s="414"/>
      <c r="F25" s="462"/>
      <c r="G25" s="464"/>
      <c r="H25" s="466"/>
      <c r="I25" s="466"/>
      <c r="J25" s="411"/>
      <c r="K25" s="410"/>
      <c r="L25" s="17"/>
      <c r="M25" s="17"/>
      <c r="N25" s="17"/>
      <c r="O25" s="17"/>
    </row>
    <row r="26" spans="1:15" ht="16.5" hidden="1" customHeight="1" thickBot="1">
      <c r="A26" s="448" t="s">
        <v>13</v>
      </c>
      <c r="B26" s="449"/>
      <c r="C26" s="449"/>
      <c r="D26" s="449"/>
      <c r="E26" s="449"/>
      <c r="F26" s="449"/>
      <c r="G26" s="449"/>
      <c r="H26" s="449"/>
      <c r="I26" s="449"/>
      <c r="J26" s="449"/>
      <c r="K26" s="450"/>
      <c r="L26" s="8"/>
      <c r="M26" s="8"/>
      <c r="N26" s="8"/>
    </row>
    <row r="27" spans="1:15" ht="11.25" customHeight="1">
      <c r="A27" s="7"/>
      <c r="B27" s="7"/>
      <c r="C27" s="7"/>
      <c r="D27" s="98"/>
      <c r="E27" s="14"/>
      <c r="F27" s="15"/>
      <c r="G27" s="15"/>
      <c r="H27" s="133"/>
      <c r="I27" s="134"/>
      <c r="J27" s="15"/>
      <c r="K27" s="15"/>
      <c r="L27" s="8"/>
      <c r="M27" s="8"/>
      <c r="N27" s="8"/>
    </row>
    <row r="28" spans="1:15" ht="11.25" customHeight="1">
      <c r="A28" s="7"/>
      <c r="B28" s="7"/>
      <c r="C28" s="7"/>
      <c r="D28" s="14"/>
      <c r="E28" s="15"/>
      <c r="F28" s="15"/>
      <c r="G28" s="15"/>
      <c r="H28" s="134"/>
      <c r="I28" s="133"/>
      <c r="J28" s="15"/>
      <c r="K28" s="15"/>
      <c r="L28" s="8"/>
      <c r="M28" s="8"/>
    </row>
    <row r="29" spans="1:15" ht="11.25" customHeight="1">
      <c r="A29" s="7"/>
      <c r="B29" s="7"/>
      <c r="C29" s="7"/>
      <c r="D29" s="14"/>
      <c r="E29" s="15"/>
      <c r="F29" s="15"/>
      <c r="G29" s="15"/>
      <c r="H29" s="134"/>
      <c r="I29" s="133"/>
      <c r="J29" s="15"/>
      <c r="K29" s="15"/>
      <c r="L29" s="8"/>
      <c r="M29" s="8"/>
    </row>
    <row r="30" spans="1:15">
      <c r="A30" s="7"/>
      <c r="B30" s="7"/>
      <c r="C30" s="7"/>
      <c r="D30" s="14"/>
      <c r="E30" s="15"/>
      <c r="F30" s="15"/>
      <c r="G30" s="15"/>
      <c r="H30" s="134"/>
      <c r="I30" s="133"/>
      <c r="J30" s="15"/>
      <c r="K30" s="15"/>
      <c r="L30" s="8"/>
      <c r="M30" s="8"/>
    </row>
    <row r="31" spans="1:15">
      <c r="A31" s="7"/>
      <c r="B31" s="7"/>
      <c r="C31" s="7"/>
      <c r="D31" s="14"/>
      <c r="E31" s="15"/>
      <c r="F31" s="15"/>
      <c r="G31" s="15"/>
      <c r="H31" s="134"/>
      <c r="I31" s="133"/>
      <c r="J31" s="15"/>
      <c r="K31" s="15"/>
      <c r="L31" s="8"/>
      <c r="M31" s="8"/>
    </row>
    <row r="32" spans="1:15">
      <c r="A32" s="7"/>
      <c r="B32" s="7"/>
      <c r="C32" s="7"/>
      <c r="D32" s="14"/>
      <c r="E32" s="15"/>
      <c r="F32" s="15"/>
      <c r="G32" s="15"/>
      <c r="H32" s="134"/>
      <c r="I32" s="133"/>
      <c r="J32" s="15"/>
      <c r="K32" s="15"/>
      <c r="L32" s="8"/>
      <c r="M32" s="8"/>
    </row>
    <row r="33" spans="1:13">
      <c r="A33" s="7"/>
      <c r="B33" s="7"/>
      <c r="C33" s="7"/>
      <c r="D33" s="14"/>
      <c r="E33" s="15"/>
      <c r="F33" s="15"/>
      <c r="G33" s="15"/>
      <c r="H33" s="134"/>
      <c r="I33" s="133"/>
      <c r="J33" s="15"/>
      <c r="K33" s="15"/>
      <c r="L33" s="8"/>
      <c r="M33" s="8"/>
    </row>
    <row r="34" spans="1:13">
      <c r="A34" s="7"/>
      <c r="B34" s="7"/>
      <c r="C34" s="7"/>
      <c r="D34" s="14"/>
      <c r="E34" s="15"/>
      <c r="F34" s="15"/>
      <c r="G34" s="15"/>
      <c r="H34" s="134"/>
      <c r="I34" s="133"/>
      <c r="J34" s="15"/>
      <c r="K34" s="15"/>
      <c r="L34" s="8"/>
      <c r="M34" s="8"/>
    </row>
    <row r="35" spans="1:13">
      <c r="A35" s="7"/>
      <c r="B35" s="7"/>
      <c r="C35" s="7"/>
      <c r="D35" s="14"/>
      <c r="E35" s="15"/>
      <c r="F35" s="15"/>
      <c r="G35" s="15"/>
      <c r="H35" s="134"/>
      <c r="I35" s="133"/>
      <c r="J35" s="15"/>
      <c r="K35" s="15"/>
      <c r="L35" s="8"/>
      <c r="M35" s="8"/>
    </row>
    <row r="36" spans="1:13">
      <c r="A36" s="7"/>
      <c r="B36" s="7"/>
      <c r="C36" s="7"/>
      <c r="D36" s="14"/>
      <c r="E36" s="15"/>
      <c r="F36" s="15"/>
      <c r="G36" s="15"/>
      <c r="H36" s="134"/>
      <c r="I36" s="133"/>
      <c r="J36" s="15"/>
      <c r="K36" s="15"/>
      <c r="L36" s="8"/>
      <c r="M36" s="8"/>
    </row>
    <row r="37" spans="1:13">
      <c r="A37" s="7"/>
      <c r="B37" s="7"/>
      <c r="C37" s="7"/>
      <c r="D37" s="14"/>
      <c r="E37" s="15"/>
      <c r="F37" s="15"/>
      <c r="G37" s="15"/>
      <c r="H37" s="134"/>
      <c r="I37" s="133"/>
      <c r="J37" s="15"/>
      <c r="K37" s="15"/>
      <c r="L37" s="8"/>
      <c r="M37" s="8"/>
    </row>
    <row r="38" spans="1:13">
      <c r="A38" s="98"/>
      <c r="B38" s="14"/>
      <c r="C38" s="15"/>
      <c r="D38" s="99"/>
      <c r="E38" s="15"/>
      <c r="F38" s="15"/>
      <c r="G38" s="15"/>
      <c r="H38" s="133"/>
      <c r="I38" s="134"/>
      <c r="J38" s="7"/>
    </row>
    <row r="39" spans="1:13">
      <c r="A39" s="98"/>
      <c r="B39" s="14"/>
      <c r="C39" s="15"/>
      <c r="D39" s="99"/>
      <c r="E39" s="15"/>
      <c r="F39" s="15"/>
      <c r="G39" s="15"/>
      <c r="H39" s="133"/>
      <c r="I39" s="134"/>
      <c r="J39" s="7"/>
    </row>
    <row r="40" spans="1:13">
      <c r="A40" s="98"/>
      <c r="B40" s="14"/>
      <c r="C40" s="15"/>
      <c r="D40" s="99"/>
      <c r="E40" s="15"/>
      <c r="F40" s="15"/>
      <c r="G40" s="15"/>
      <c r="H40" s="133"/>
      <c r="I40" s="134"/>
      <c r="J40" s="7"/>
    </row>
    <row r="41" spans="1:13">
      <c r="A41" s="98"/>
      <c r="B41" s="14"/>
      <c r="C41" s="15"/>
      <c r="D41" s="99"/>
      <c r="E41" s="15"/>
      <c r="F41" s="15"/>
      <c r="G41" s="15"/>
      <c r="H41" s="133"/>
      <c r="I41" s="134"/>
      <c r="J41" s="7"/>
    </row>
    <row r="42" spans="1:13">
      <c r="A42" s="98"/>
      <c r="B42" s="14"/>
      <c r="C42" s="15"/>
      <c r="D42" s="99"/>
      <c r="E42" s="15"/>
      <c r="F42" s="15"/>
      <c r="G42" s="15"/>
      <c r="H42" s="133"/>
      <c r="I42" s="134"/>
      <c r="J42" s="7"/>
    </row>
    <row r="43" spans="1:13">
      <c r="A43" s="98"/>
      <c r="B43" s="14"/>
      <c r="C43" s="15"/>
      <c r="D43" s="99"/>
      <c r="E43" s="15"/>
      <c r="F43" s="15"/>
      <c r="G43" s="15"/>
      <c r="H43" s="133"/>
      <c r="I43" s="134"/>
      <c r="J43" s="7"/>
    </row>
    <row r="44" spans="1:13">
      <c r="A44" s="98"/>
      <c r="B44" s="14"/>
      <c r="C44" s="15"/>
      <c r="D44" s="99"/>
      <c r="E44" s="15"/>
      <c r="F44" s="15"/>
      <c r="G44" s="15"/>
      <c r="H44" s="133"/>
      <c r="I44" s="134"/>
      <c r="J44" s="7"/>
    </row>
    <row r="45" spans="1:13">
      <c r="A45" s="98"/>
      <c r="B45" s="14"/>
      <c r="C45" s="15"/>
      <c r="D45" s="99"/>
      <c r="E45" s="15"/>
      <c r="F45" s="15"/>
      <c r="G45" s="15"/>
      <c r="H45" s="133"/>
      <c r="I45" s="134"/>
      <c r="J45" s="7"/>
    </row>
    <row r="46" spans="1:13">
      <c r="A46" s="98"/>
      <c r="B46" s="14"/>
      <c r="C46" s="15"/>
      <c r="D46" s="99"/>
      <c r="E46" s="15"/>
      <c r="F46" s="15"/>
      <c r="G46" s="15"/>
      <c r="H46" s="133"/>
      <c r="I46" s="134"/>
      <c r="J46" s="7"/>
    </row>
    <row r="47" spans="1:13">
      <c r="A47" s="98"/>
      <c r="B47" s="14"/>
      <c r="C47" s="15"/>
      <c r="D47" s="99"/>
      <c r="E47" s="15"/>
      <c r="F47" s="15"/>
      <c r="G47" s="15"/>
      <c r="H47" s="133"/>
      <c r="I47" s="134"/>
      <c r="J47" s="7"/>
    </row>
    <row r="48" spans="1:13">
      <c r="A48" s="98"/>
      <c r="B48" s="14"/>
      <c r="C48" s="15"/>
      <c r="D48" s="99"/>
      <c r="E48" s="15"/>
      <c r="F48" s="15"/>
      <c r="G48" s="15"/>
      <c r="H48" s="133"/>
      <c r="I48" s="134"/>
      <c r="J48" s="7"/>
    </row>
    <row r="49" spans="1:10">
      <c r="A49" s="98"/>
      <c r="B49" s="14"/>
      <c r="C49" s="15"/>
      <c r="D49" s="99"/>
      <c r="E49" s="15"/>
      <c r="F49" s="15"/>
      <c r="G49" s="15"/>
      <c r="H49" s="133"/>
      <c r="I49" s="134"/>
      <c r="J49" s="7"/>
    </row>
    <row r="50" spans="1:10">
      <c r="A50" s="98"/>
      <c r="B50" s="14"/>
      <c r="C50" s="15"/>
      <c r="D50" s="99"/>
      <c r="E50" s="15"/>
      <c r="F50" s="15"/>
      <c r="G50" s="15"/>
      <c r="H50" s="133"/>
      <c r="I50" s="134"/>
      <c r="J50" s="7"/>
    </row>
    <row r="51" spans="1:10">
      <c r="A51" s="98"/>
      <c r="B51" s="14"/>
      <c r="C51" s="15"/>
      <c r="D51" s="99"/>
      <c r="E51" s="15"/>
      <c r="F51" s="15"/>
      <c r="G51" s="15"/>
      <c r="H51" s="133"/>
      <c r="I51" s="134"/>
      <c r="J51" s="7"/>
    </row>
    <row r="52" spans="1:10">
      <c r="A52" s="98"/>
      <c r="B52" s="14"/>
      <c r="C52" s="15"/>
      <c r="D52" s="99"/>
      <c r="E52" s="15"/>
      <c r="F52" s="15"/>
      <c r="G52" s="15"/>
      <c r="H52" s="133"/>
      <c r="I52" s="134"/>
      <c r="J52" s="7"/>
    </row>
    <row r="53" spans="1:10">
      <c r="A53" s="98"/>
      <c r="B53" s="14"/>
      <c r="C53" s="15"/>
      <c r="D53" s="99"/>
      <c r="E53" s="15"/>
      <c r="F53" s="15"/>
      <c r="G53" s="15"/>
      <c r="H53" s="133"/>
      <c r="I53" s="134"/>
      <c r="J53" s="7"/>
    </row>
    <row r="54" spans="1:10">
      <c r="A54" s="98"/>
      <c r="B54" s="14"/>
      <c r="C54" s="15"/>
      <c r="D54" s="99"/>
      <c r="E54" s="15"/>
      <c r="F54" s="15"/>
      <c r="G54" s="15"/>
      <c r="H54" s="133"/>
      <c r="I54" s="134"/>
      <c r="J54" s="7"/>
    </row>
    <row r="55" spans="1:10">
      <c r="A55" s="98"/>
      <c r="B55" s="14"/>
      <c r="C55" s="15"/>
      <c r="D55" s="99"/>
      <c r="E55" s="15"/>
      <c r="F55" s="15"/>
      <c r="G55" s="15"/>
      <c r="H55" s="133"/>
      <c r="I55" s="134"/>
      <c r="J55" s="7"/>
    </row>
    <row r="56" spans="1:10">
      <c r="A56" s="98"/>
      <c r="B56" s="14"/>
      <c r="C56" s="15"/>
      <c r="D56" s="99"/>
      <c r="E56" s="15"/>
      <c r="F56" s="15"/>
      <c r="G56" s="15"/>
      <c r="H56" s="133"/>
      <c r="I56" s="134"/>
      <c r="J56" s="7"/>
    </row>
    <row r="57" spans="1:10">
      <c r="A57" s="98"/>
      <c r="B57" s="14"/>
      <c r="C57" s="15"/>
      <c r="D57" s="99"/>
      <c r="E57" s="15"/>
      <c r="F57" s="15"/>
      <c r="G57" s="15"/>
      <c r="H57" s="133"/>
      <c r="I57" s="134"/>
      <c r="J57" s="7"/>
    </row>
    <row r="58" spans="1:10">
      <c r="A58" s="98"/>
      <c r="B58" s="14"/>
      <c r="C58" s="15"/>
      <c r="D58" s="99"/>
      <c r="E58" s="15"/>
      <c r="F58" s="15"/>
      <c r="G58" s="15"/>
      <c r="H58" s="133"/>
      <c r="I58" s="134"/>
      <c r="J58" s="7"/>
    </row>
    <row r="59" spans="1:10">
      <c r="A59" s="98"/>
      <c r="B59" s="14"/>
      <c r="C59" s="15"/>
      <c r="D59" s="99"/>
      <c r="E59" s="15"/>
      <c r="F59" s="15"/>
      <c r="G59" s="15"/>
      <c r="H59" s="133"/>
      <c r="I59" s="134"/>
      <c r="J59" s="7"/>
    </row>
    <row r="60" spans="1:10">
      <c r="A60" s="98"/>
      <c r="B60" s="14"/>
      <c r="C60" s="15"/>
      <c r="D60" s="99"/>
      <c r="E60" s="15"/>
      <c r="F60" s="15"/>
      <c r="G60" s="15"/>
      <c r="H60" s="133"/>
      <c r="I60" s="134"/>
      <c r="J60" s="7"/>
    </row>
    <row r="61" spans="1:10">
      <c r="A61" s="98"/>
      <c r="B61" s="14"/>
      <c r="C61" s="15"/>
      <c r="D61" s="99"/>
      <c r="E61" s="15"/>
      <c r="F61" s="15"/>
      <c r="G61" s="15"/>
      <c r="H61" s="133"/>
      <c r="I61" s="134"/>
      <c r="J61" s="7"/>
    </row>
    <row r="62" spans="1:10">
      <c r="A62" s="98"/>
      <c r="B62" s="14"/>
      <c r="C62" s="15"/>
      <c r="D62" s="99"/>
      <c r="E62" s="15"/>
      <c r="F62" s="15"/>
      <c r="G62" s="15"/>
      <c r="H62" s="133"/>
      <c r="I62" s="134"/>
      <c r="J62" s="7"/>
    </row>
    <row r="63" spans="1:10">
      <c r="A63" s="98"/>
      <c r="B63" s="14"/>
      <c r="C63" s="15"/>
      <c r="D63" s="99"/>
      <c r="E63" s="15"/>
      <c r="F63" s="15"/>
      <c r="G63" s="15"/>
      <c r="H63" s="133"/>
      <c r="I63" s="134"/>
      <c r="J63" s="7"/>
    </row>
    <row r="64" spans="1:10">
      <c r="A64" s="98"/>
      <c r="B64" s="14"/>
      <c r="C64" s="15"/>
      <c r="D64" s="99"/>
      <c r="E64" s="15"/>
      <c r="F64" s="15"/>
      <c r="G64" s="15"/>
      <c r="H64" s="133"/>
      <c r="I64" s="134"/>
      <c r="J64" s="7"/>
    </row>
    <row r="65" spans="1:10">
      <c r="A65" s="98"/>
      <c r="B65" s="14"/>
      <c r="C65" s="15"/>
      <c r="D65" s="99"/>
      <c r="E65" s="15"/>
      <c r="F65" s="15"/>
      <c r="G65" s="15"/>
      <c r="H65" s="133"/>
      <c r="I65" s="134"/>
      <c r="J65" s="7"/>
    </row>
    <row r="66" spans="1:10">
      <c r="A66" s="98"/>
      <c r="B66" s="14"/>
      <c r="C66" s="15"/>
      <c r="D66" s="99"/>
      <c r="E66" s="15"/>
      <c r="F66" s="15"/>
      <c r="G66" s="15"/>
      <c r="H66" s="133"/>
      <c r="I66" s="134"/>
      <c r="J66" s="7"/>
    </row>
    <row r="67" spans="1:10">
      <c r="A67" s="98"/>
      <c r="B67" s="14"/>
      <c r="C67" s="15"/>
      <c r="D67" s="99"/>
      <c r="E67" s="15"/>
      <c r="F67" s="15"/>
      <c r="G67" s="15"/>
      <c r="H67" s="133"/>
      <c r="I67" s="134"/>
      <c r="J67" s="7"/>
    </row>
    <row r="68" spans="1:10">
      <c r="A68" s="98"/>
      <c r="B68" s="14"/>
      <c r="C68" s="15"/>
      <c r="D68" s="99"/>
      <c r="E68" s="15"/>
      <c r="F68" s="15"/>
      <c r="G68" s="15"/>
      <c r="H68" s="133"/>
      <c r="I68" s="134"/>
      <c r="J68" s="7"/>
    </row>
    <row r="69" spans="1:10">
      <c r="A69" s="98"/>
      <c r="B69" s="14"/>
      <c r="C69" s="15"/>
      <c r="D69" s="99"/>
      <c r="E69" s="15"/>
      <c r="F69" s="15"/>
      <c r="G69" s="15"/>
      <c r="H69" s="133"/>
      <c r="I69" s="134"/>
      <c r="J69" s="7"/>
    </row>
    <row r="70" spans="1:10">
      <c r="A70" s="98"/>
      <c r="B70" s="14"/>
      <c r="C70" s="15"/>
      <c r="D70" s="99"/>
      <c r="E70" s="15"/>
      <c r="F70" s="15"/>
      <c r="G70" s="15"/>
      <c r="H70" s="133"/>
      <c r="I70" s="134"/>
      <c r="J70" s="7"/>
    </row>
    <row r="71" spans="1:10">
      <c r="A71" s="98"/>
      <c r="B71" s="14"/>
      <c r="C71" s="15"/>
      <c r="D71" s="99"/>
      <c r="E71" s="15"/>
      <c r="F71" s="15"/>
      <c r="G71" s="15"/>
      <c r="H71" s="133"/>
      <c r="I71" s="134"/>
      <c r="J71" s="7"/>
    </row>
    <row r="72" spans="1:10">
      <c r="A72" s="98"/>
      <c r="B72" s="14"/>
      <c r="C72" s="15"/>
      <c r="D72" s="99"/>
      <c r="E72" s="15"/>
      <c r="F72" s="15"/>
      <c r="G72" s="15"/>
      <c r="H72" s="133"/>
      <c r="I72" s="134"/>
      <c r="J72" s="7"/>
    </row>
    <row r="73" spans="1:10">
      <c r="A73" s="98"/>
      <c r="B73" s="14"/>
      <c r="C73" s="15"/>
      <c r="D73" s="99"/>
      <c r="E73" s="15"/>
      <c r="F73" s="15"/>
      <c r="G73" s="15"/>
      <c r="H73" s="133"/>
      <c r="I73" s="134"/>
      <c r="J73" s="7"/>
    </row>
    <row r="74" spans="1:10">
      <c r="A74" s="98"/>
      <c r="B74" s="14"/>
      <c r="C74" s="15"/>
      <c r="D74" s="99"/>
      <c r="E74" s="15"/>
      <c r="F74" s="15"/>
      <c r="G74" s="15"/>
      <c r="H74" s="133"/>
      <c r="I74" s="134"/>
      <c r="J74" s="7"/>
    </row>
    <row r="75" spans="1:10">
      <c r="A75" s="98"/>
      <c r="B75" s="14"/>
      <c r="C75" s="15"/>
      <c r="D75" s="99"/>
      <c r="E75" s="15"/>
      <c r="F75" s="15"/>
      <c r="G75" s="15"/>
      <c r="H75" s="133"/>
      <c r="I75" s="134"/>
      <c r="J75" s="7"/>
    </row>
    <row r="76" spans="1:10">
      <c r="A76" s="98"/>
      <c r="B76" s="14"/>
      <c r="C76" s="15"/>
      <c r="D76" s="99"/>
      <c r="E76" s="15"/>
      <c r="F76" s="15"/>
      <c r="G76" s="15"/>
      <c r="H76" s="133"/>
      <c r="I76" s="134"/>
      <c r="J76" s="7"/>
    </row>
    <row r="77" spans="1:10">
      <c r="A77" s="98"/>
      <c r="B77" s="14"/>
      <c r="C77" s="15"/>
      <c r="D77" s="99"/>
      <c r="E77" s="15"/>
      <c r="F77" s="15"/>
      <c r="G77" s="15"/>
      <c r="H77" s="133"/>
      <c r="I77" s="134"/>
      <c r="J77" s="7"/>
    </row>
    <row r="78" spans="1:10">
      <c r="A78" s="98"/>
      <c r="B78" s="14"/>
      <c r="C78" s="15"/>
      <c r="D78" s="99"/>
      <c r="E78" s="15"/>
      <c r="F78" s="15"/>
      <c r="G78" s="15"/>
      <c r="H78" s="133"/>
      <c r="I78" s="134"/>
      <c r="J78" s="7"/>
    </row>
    <row r="79" spans="1:10">
      <c r="A79" s="98"/>
      <c r="B79" s="14"/>
      <c r="C79" s="15"/>
      <c r="D79" s="99"/>
      <c r="E79" s="15"/>
      <c r="F79" s="15"/>
      <c r="G79" s="15"/>
      <c r="H79" s="133"/>
      <c r="I79" s="134"/>
      <c r="J79" s="7"/>
    </row>
    <row r="80" spans="1:10">
      <c r="A80" s="98"/>
      <c r="B80" s="14"/>
      <c r="C80" s="15"/>
      <c r="D80" s="99"/>
      <c r="E80" s="15"/>
      <c r="F80" s="15"/>
      <c r="G80" s="15"/>
      <c r="H80" s="133"/>
      <c r="I80" s="134"/>
      <c r="J80" s="7"/>
    </row>
    <row r="81" spans="1:10">
      <c r="A81" s="98"/>
      <c r="B81" s="14"/>
      <c r="C81" s="15"/>
      <c r="D81" s="99"/>
      <c r="E81" s="15"/>
      <c r="F81" s="15"/>
      <c r="G81" s="15"/>
      <c r="H81" s="133"/>
      <c r="I81" s="134"/>
      <c r="J81" s="7"/>
    </row>
    <row r="82" spans="1:10">
      <c r="A82" s="98"/>
      <c r="B82" s="14"/>
      <c r="C82" s="15"/>
      <c r="D82" s="99"/>
      <c r="E82" s="15"/>
      <c r="F82" s="15"/>
      <c r="G82" s="15"/>
      <c r="H82" s="133"/>
      <c r="I82" s="134"/>
      <c r="J82" s="7"/>
    </row>
    <row r="83" spans="1:10">
      <c r="A83" s="98"/>
      <c r="B83" s="14"/>
      <c r="C83" s="15"/>
      <c r="D83" s="99"/>
      <c r="E83" s="15"/>
      <c r="F83" s="15"/>
      <c r="G83" s="15"/>
      <c r="H83" s="133"/>
      <c r="I83" s="134"/>
      <c r="J83" s="7"/>
    </row>
    <row r="84" spans="1:10">
      <c r="A84" s="98"/>
      <c r="B84" s="14"/>
      <c r="C84" s="14"/>
      <c r="D84" s="15"/>
      <c r="E84" s="99"/>
      <c r="F84" s="15"/>
      <c r="G84" s="15"/>
      <c r="H84" s="133"/>
      <c r="I84" s="133"/>
    </row>
    <row r="85" spans="1:10">
      <c r="A85" s="98"/>
      <c r="B85" s="14"/>
      <c r="C85" s="14"/>
      <c r="D85" s="15"/>
      <c r="E85" s="99"/>
      <c r="F85" s="15"/>
      <c r="G85" s="15"/>
      <c r="H85" s="133"/>
      <c r="I85" s="133"/>
    </row>
    <row r="86" spans="1:10">
      <c r="A86" s="98"/>
      <c r="B86" s="14"/>
      <c r="C86" s="14"/>
      <c r="D86" s="15"/>
      <c r="E86" s="99"/>
      <c r="F86" s="15"/>
      <c r="G86" s="15"/>
      <c r="H86" s="133"/>
      <c r="I86" s="133"/>
    </row>
    <row r="87" spans="1:10">
      <c r="A87" s="98"/>
      <c r="B87" s="14"/>
      <c r="C87" s="14"/>
      <c r="D87" s="15"/>
      <c r="E87" s="99"/>
      <c r="F87" s="15"/>
      <c r="G87" s="15"/>
      <c r="H87" s="133"/>
      <c r="I87" s="133"/>
    </row>
    <row r="88" spans="1:10">
      <c r="A88" s="98"/>
      <c r="B88" s="14"/>
      <c r="C88" s="14"/>
      <c r="D88" s="15"/>
      <c r="E88" s="99"/>
      <c r="F88" s="15"/>
      <c r="G88" s="15"/>
      <c r="H88" s="133"/>
      <c r="I88" s="133"/>
    </row>
    <row r="89" spans="1:10">
      <c r="A89" s="98"/>
      <c r="B89" s="14"/>
      <c r="C89" s="14"/>
      <c r="D89" s="15"/>
      <c r="E89" s="99"/>
      <c r="F89" s="15"/>
      <c r="G89" s="15"/>
      <c r="H89" s="133"/>
      <c r="I89" s="133"/>
    </row>
    <row r="90" spans="1:10">
      <c r="A90" s="98"/>
      <c r="B90" s="14"/>
      <c r="C90" s="14"/>
      <c r="D90" s="15"/>
      <c r="E90" s="99"/>
      <c r="F90" s="15"/>
      <c r="G90" s="15"/>
      <c r="H90" s="133"/>
      <c r="I90" s="133"/>
    </row>
    <row r="91" spans="1:10">
      <c r="A91" s="98"/>
      <c r="B91" s="14"/>
      <c r="C91" s="14"/>
      <c r="D91" s="15"/>
      <c r="E91" s="99"/>
      <c r="F91" s="15"/>
      <c r="G91" s="15"/>
      <c r="H91" s="133"/>
      <c r="I91" s="133"/>
    </row>
    <row r="92" spans="1:10">
      <c r="A92" s="98"/>
      <c r="B92" s="14"/>
      <c r="C92" s="14"/>
      <c r="D92" s="15"/>
      <c r="E92" s="99"/>
      <c r="F92" s="15"/>
      <c r="G92" s="15"/>
      <c r="H92" s="133"/>
      <c r="I92" s="133"/>
    </row>
    <row r="93" spans="1:10">
      <c r="A93" s="98"/>
      <c r="B93" s="14"/>
      <c r="C93" s="14"/>
      <c r="D93" s="15"/>
      <c r="E93" s="99"/>
      <c r="F93" s="15"/>
      <c r="G93" s="15"/>
      <c r="H93" s="133"/>
      <c r="I93" s="133"/>
    </row>
    <row r="94" spans="1:10">
      <c r="A94" s="98"/>
      <c r="B94" s="14"/>
      <c r="C94" s="14"/>
      <c r="D94" s="15"/>
      <c r="E94" s="99"/>
      <c r="F94" s="15"/>
      <c r="G94" s="15"/>
      <c r="H94" s="133"/>
      <c r="I94" s="133"/>
    </row>
    <row r="95" spans="1:10">
      <c r="A95" s="98"/>
      <c r="B95" s="14"/>
      <c r="C95" s="14"/>
      <c r="D95" s="15"/>
      <c r="E95" s="99"/>
      <c r="F95" s="15"/>
      <c r="G95" s="15"/>
      <c r="H95" s="133"/>
      <c r="I95" s="133"/>
    </row>
    <row r="96" spans="1:10">
      <c r="A96" s="98"/>
      <c r="B96" s="14"/>
      <c r="C96" s="14"/>
      <c r="D96" s="15"/>
      <c r="E96" s="99"/>
      <c r="F96" s="15"/>
      <c r="G96" s="15"/>
      <c r="H96" s="133"/>
      <c r="I96" s="133"/>
    </row>
    <row r="97" spans="1:9">
      <c r="A97" s="98"/>
      <c r="B97" s="14"/>
      <c r="C97" s="14"/>
      <c r="D97" s="15"/>
      <c r="E97" s="99"/>
      <c r="F97" s="15"/>
      <c r="G97" s="15"/>
      <c r="H97" s="133"/>
      <c r="I97" s="133"/>
    </row>
    <row r="98" spans="1:9">
      <c r="A98" s="98"/>
      <c r="B98" s="14"/>
      <c r="C98" s="14"/>
      <c r="D98" s="15"/>
      <c r="E98" s="99"/>
      <c r="F98" s="15"/>
      <c r="G98" s="15"/>
      <c r="H98" s="133"/>
      <c r="I98" s="133"/>
    </row>
    <row r="99" spans="1:9">
      <c r="A99" s="98"/>
      <c r="B99" s="14"/>
      <c r="C99" s="14"/>
      <c r="D99" s="15"/>
      <c r="E99" s="99"/>
      <c r="F99" s="15"/>
      <c r="G99" s="15"/>
      <c r="H99" s="133"/>
      <c r="I99" s="133"/>
    </row>
    <row r="100" spans="1:9">
      <c r="A100" s="98"/>
      <c r="B100" s="14"/>
      <c r="C100" s="14"/>
      <c r="D100" s="15"/>
      <c r="E100" s="99"/>
      <c r="F100" s="15"/>
      <c r="G100" s="15"/>
      <c r="H100" s="133"/>
      <c r="I100" s="133"/>
    </row>
    <row r="101" spans="1:9">
      <c r="A101" s="98"/>
      <c r="B101" s="14"/>
      <c r="C101" s="14"/>
      <c r="D101" s="15"/>
      <c r="E101" s="99"/>
      <c r="F101" s="15"/>
      <c r="G101" s="15"/>
      <c r="H101" s="133"/>
      <c r="I101" s="133"/>
    </row>
    <row r="102" spans="1:9">
      <c r="A102" s="98"/>
      <c r="B102" s="14"/>
      <c r="C102" s="14"/>
      <c r="D102" s="15"/>
      <c r="E102" s="99"/>
      <c r="F102" s="15"/>
      <c r="G102" s="15"/>
      <c r="H102" s="133"/>
      <c r="I102" s="133"/>
    </row>
    <row r="103" spans="1:9">
      <c r="A103" s="98"/>
      <c r="B103" s="14"/>
      <c r="C103" s="14"/>
      <c r="D103" s="15"/>
      <c r="E103" s="99"/>
      <c r="F103" s="15"/>
      <c r="G103" s="15"/>
      <c r="H103" s="133"/>
      <c r="I103" s="133"/>
    </row>
    <row r="104" spans="1:9">
      <c r="A104" s="98"/>
      <c r="B104" s="14"/>
      <c r="C104" s="14"/>
      <c r="D104" s="15"/>
      <c r="E104" s="99"/>
      <c r="F104" s="15"/>
      <c r="G104" s="15"/>
      <c r="H104" s="133"/>
      <c r="I104" s="133"/>
    </row>
    <row r="105" spans="1:9">
      <c r="A105" s="98"/>
      <c r="B105" s="14"/>
      <c r="C105" s="14"/>
      <c r="D105" s="15"/>
      <c r="E105" s="99"/>
      <c r="F105" s="15"/>
      <c r="G105" s="15"/>
      <c r="H105" s="133"/>
      <c r="I105" s="133"/>
    </row>
    <row r="106" spans="1:9">
      <c r="A106" s="98"/>
      <c r="B106" s="14"/>
      <c r="C106" s="14"/>
      <c r="D106" s="15"/>
      <c r="E106" s="99"/>
      <c r="F106" s="15"/>
      <c r="G106" s="15"/>
      <c r="H106" s="133"/>
      <c r="I106" s="133"/>
    </row>
    <row r="107" spans="1:9">
      <c r="A107" s="98"/>
      <c r="B107" s="14"/>
      <c r="C107" s="14"/>
      <c r="D107" s="15"/>
      <c r="E107" s="99"/>
      <c r="F107" s="15"/>
      <c r="G107" s="15"/>
      <c r="H107" s="133"/>
      <c r="I107" s="133"/>
    </row>
    <row r="108" spans="1:9">
      <c r="A108" s="98"/>
      <c r="B108" s="14"/>
      <c r="C108" s="14"/>
      <c r="D108" s="15"/>
      <c r="E108" s="99"/>
      <c r="F108" s="15"/>
      <c r="G108" s="15"/>
      <c r="H108" s="133"/>
      <c r="I108" s="133"/>
    </row>
    <row r="109" spans="1:9">
      <c r="A109" s="98"/>
      <c r="B109" s="14"/>
      <c r="C109" s="14"/>
      <c r="D109" s="15"/>
      <c r="E109" s="99"/>
      <c r="F109" s="15"/>
      <c r="G109" s="15"/>
      <c r="H109" s="133"/>
      <c r="I109" s="133"/>
    </row>
    <row r="110" spans="1:9">
      <c r="A110" s="98"/>
      <c r="B110" s="14"/>
      <c r="C110" s="14"/>
      <c r="D110" s="15"/>
      <c r="E110" s="99"/>
      <c r="F110" s="15"/>
      <c r="G110" s="15"/>
      <c r="H110" s="133"/>
      <c r="I110" s="133"/>
    </row>
    <row r="111" spans="1:9">
      <c r="A111" s="98"/>
      <c r="B111" s="14"/>
      <c r="C111" s="14"/>
      <c r="D111" s="15"/>
      <c r="E111" s="99"/>
      <c r="F111" s="15"/>
      <c r="G111" s="15"/>
      <c r="H111" s="133"/>
      <c r="I111" s="133"/>
    </row>
    <row r="112" spans="1:9">
      <c r="A112" s="98"/>
      <c r="B112" s="14"/>
      <c r="C112" s="14"/>
      <c r="D112" s="15"/>
      <c r="E112" s="99"/>
      <c r="F112" s="15"/>
      <c r="G112" s="15"/>
      <c r="H112" s="133"/>
      <c r="I112" s="133"/>
    </row>
    <row r="113" spans="1:9">
      <c r="A113" s="98"/>
      <c r="B113" s="14"/>
      <c r="C113" s="14"/>
      <c r="D113" s="15"/>
      <c r="E113" s="99"/>
      <c r="F113" s="15"/>
      <c r="G113" s="15"/>
      <c r="H113" s="133"/>
      <c r="I113" s="133"/>
    </row>
    <row r="114" spans="1:9">
      <c r="A114" s="98"/>
      <c r="B114" s="14"/>
      <c r="C114" s="14"/>
      <c r="D114" s="15"/>
      <c r="E114" s="99"/>
      <c r="F114" s="15"/>
      <c r="G114" s="15"/>
      <c r="H114" s="133"/>
      <c r="I114" s="133"/>
    </row>
    <row r="115" spans="1:9">
      <c r="A115" s="98"/>
      <c r="B115" s="14"/>
      <c r="C115" s="14"/>
      <c r="D115" s="15"/>
      <c r="E115" s="99"/>
      <c r="F115" s="15"/>
      <c r="G115" s="15"/>
      <c r="H115" s="133"/>
      <c r="I115" s="133"/>
    </row>
    <row r="116" spans="1:9">
      <c r="A116" s="98"/>
      <c r="B116" s="14"/>
      <c r="C116" s="14"/>
      <c r="D116" s="15"/>
      <c r="E116" s="99"/>
      <c r="F116" s="15"/>
      <c r="G116" s="15"/>
      <c r="H116" s="133"/>
      <c r="I116" s="133"/>
    </row>
    <row r="117" spans="1:9">
      <c r="A117" s="98"/>
      <c r="B117" s="14"/>
      <c r="C117" s="14"/>
      <c r="D117" s="15"/>
      <c r="E117" s="99"/>
      <c r="F117" s="15"/>
      <c r="G117" s="15"/>
      <c r="H117" s="133"/>
      <c r="I117" s="133"/>
    </row>
    <row r="118" spans="1:9">
      <c r="A118" s="98"/>
      <c r="B118" s="14"/>
      <c r="C118" s="14"/>
      <c r="D118" s="15"/>
      <c r="E118" s="99"/>
      <c r="F118" s="15"/>
      <c r="G118" s="15"/>
      <c r="H118" s="133"/>
      <c r="I118" s="133"/>
    </row>
    <row r="119" spans="1:9">
      <c r="A119" s="98"/>
      <c r="B119" s="14"/>
      <c r="C119" s="14"/>
      <c r="D119" s="15"/>
      <c r="E119" s="99"/>
      <c r="F119" s="15"/>
      <c r="G119" s="15"/>
      <c r="H119" s="133"/>
      <c r="I119" s="133"/>
    </row>
    <row r="120" spans="1:9">
      <c r="A120" s="98"/>
      <c r="B120" s="14"/>
      <c r="C120" s="14"/>
      <c r="D120" s="15"/>
      <c r="E120" s="99"/>
      <c r="F120" s="15"/>
      <c r="G120" s="15"/>
      <c r="H120" s="133"/>
      <c r="I120" s="133"/>
    </row>
    <row r="121" spans="1:9">
      <c r="A121" s="98"/>
      <c r="B121" s="14"/>
      <c r="C121" s="14"/>
      <c r="D121" s="15"/>
      <c r="E121" s="99"/>
      <c r="F121" s="15"/>
      <c r="G121" s="15"/>
      <c r="H121" s="133"/>
      <c r="I121" s="133"/>
    </row>
    <row r="122" spans="1:9">
      <c r="A122" s="98"/>
      <c r="B122" s="14"/>
      <c r="C122" s="14"/>
      <c r="D122" s="15"/>
      <c r="E122" s="99"/>
      <c r="F122" s="15"/>
      <c r="G122" s="15"/>
      <c r="H122" s="133"/>
      <c r="I122" s="133"/>
    </row>
    <row r="123" spans="1:9">
      <c r="A123" s="98"/>
      <c r="B123" s="14"/>
      <c r="C123" s="14"/>
      <c r="D123" s="15"/>
      <c r="E123" s="99"/>
      <c r="F123" s="15"/>
      <c r="G123" s="15"/>
      <c r="H123" s="133"/>
      <c r="I123" s="133"/>
    </row>
    <row r="124" spans="1:9">
      <c r="A124" s="98"/>
      <c r="B124" s="14"/>
      <c r="C124" s="14"/>
      <c r="D124" s="15"/>
      <c r="E124" s="99"/>
      <c r="F124" s="15"/>
      <c r="G124" s="15"/>
      <c r="H124" s="133"/>
      <c r="I124" s="133"/>
    </row>
    <row r="125" spans="1:9">
      <c r="A125" s="98"/>
      <c r="B125" s="14"/>
      <c r="C125" s="14"/>
      <c r="D125" s="15"/>
      <c r="E125" s="99"/>
      <c r="F125" s="15"/>
      <c r="G125" s="15"/>
      <c r="H125" s="133"/>
      <c r="I125" s="133"/>
    </row>
    <row r="126" spans="1:9">
      <c r="A126" s="98"/>
      <c r="B126" s="14"/>
      <c r="C126" s="14"/>
      <c r="D126" s="15"/>
      <c r="E126" s="99"/>
      <c r="F126" s="15"/>
      <c r="G126" s="15"/>
      <c r="H126" s="133"/>
      <c r="I126" s="133"/>
    </row>
    <row r="127" spans="1:9">
      <c r="A127" s="98"/>
      <c r="B127" s="14"/>
      <c r="C127" s="14"/>
      <c r="D127" s="15"/>
      <c r="E127" s="99"/>
      <c r="F127" s="15"/>
      <c r="G127" s="15"/>
      <c r="H127" s="133"/>
      <c r="I127" s="133"/>
    </row>
    <row r="128" spans="1:9">
      <c r="A128" s="98"/>
      <c r="B128" s="14"/>
      <c r="C128" s="14"/>
      <c r="D128" s="15"/>
      <c r="E128" s="99"/>
      <c r="F128" s="15"/>
      <c r="G128" s="15"/>
      <c r="H128" s="133"/>
      <c r="I128" s="133"/>
    </row>
    <row r="129" spans="1:9">
      <c r="A129" s="98"/>
      <c r="B129" s="14"/>
      <c r="C129" s="14"/>
      <c r="D129" s="15"/>
      <c r="E129" s="99"/>
      <c r="F129" s="15"/>
      <c r="G129" s="15"/>
      <c r="H129" s="133"/>
      <c r="I129" s="133"/>
    </row>
    <row r="130" spans="1:9">
      <c r="A130" s="98"/>
      <c r="B130" s="14"/>
      <c r="C130" s="14"/>
      <c r="D130" s="15"/>
      <c r="E130" s="99"/>
      <c r="F130" s="15"/>
      <c r="G130" s="15"/>
      <c r="H130" s="133"/>
      <c r="I130" s="133"/>
    </row>
    <row r="131" spans="1:9">
      <c r="A131" s="98"/>
      <c r="B131" s="14"/>
      <c r="C131" s="14"/>
      <c r="D131" s="15"/>
      <c r="E131" s="99"/>
      <c r="F131" s="15"/>
      <c r="G131" s="15"/>
      <c r="H131" s="133"/>
      <c r="I131" s="133"/>
    </row>
    <row r="132" spans="1:9">
      <c r="A132" s="98"/>
      <c r="B132" s="14"/>
      <c r="C132" s="14"/>
      <c r="D132" s="15"/>
      <c r="E132" s="99"/>
      <c r="F132" s="15"/>
      <c r="G132" s="15"/>
      <c r="H132" s="133"/>
      <c r="I132" s="133"/>
    </row>
    <row r="133" spans="1:9">
      <c r="A133" s="98"/>
      <c r="B133" s="14"/>
      <c r="C133" s="14"/>
      <c r="D133" s="15"/>
      <c r="E133" s="99"/>
      <c r="F133" s="15"/>
      <c r="G133" s="15"/>
      <c r="H133" s="133"/>
      <c r="I133" s="133"/>
    </row>
    <row r="134" spans="1:9">
      <c r="A134" s="98"/>
      <c r="B134" s="14"/>
      <c r="C134" s="14"/>
      <c r="D134" s="15"/>
      <c r="E134" s="99"/>
      <c r="F134" s="15"/>
      <c r="G134" s="15"/>
      <c r="H134" s="133"/>
      <c r="I134" s="133"/>
    </row>
    <row r="135" spans="1:9">
      <c r="A135" s="98"/>
      <c r="B135" s="14"/>
      <c r="C135" s="14"/>
      <c r="D135" s="15"/>
      <c r="E135" s="99"/>
      <c r="F135" s="15"/>
      <c r="G135" s="15"/>
      <c r="H135" s="133"/>
      <c r="I135" s="133"/>
    </row>
    <row r="136" spans="1:9">
      <c r="A136" s="98"/>
      <c r="B136" s="14"/>
      <c r="C136" s="14"/>
      <c r="D136" s="15"/>
      <c r="E136" s="99"/>
      <c r="F136" s="15"/>
      <c r="G136" s="15"/>
      <c r="H136" s="133"/>
      <c r="I136" s="133"/>
    </row>
    <row r="137" spans="1:9">
      <c r="A137" s="98"/>
      <c r="B137" s="14"/>
      <c r="C137" s="14"/>
      <c r="D137" s="15"/>
      <c r="E137" s="99"/>
      <c r="F137" s="15"/>
      <c r="G137" s="15"/>
      <c r="H137" s="133"/>
      <c r="I137" s="133"/>
    </row>
    <row r="138" spans="1:9">
      <c r="A138" s="98"/>
      <c r="B138" s="14"/>
      <c r="C138" s="14"/>
      <c r="D138" s="15"/>
      <c r="E138" s="99"/>
      <c r="F138" s="15"/>
      <c r="G138" s="15"/>
      <c r="H138" s="133"/>
      <c r="I138" s="133"/>
    </row>
    <row r="139" spans="1:9">
      <c r="A139" s="98"/>
      <c r="B139" s="14"/>
      <c r="C139" s="14"/>
      <c r="D139" s="15"/>
      <c r="E139" s="99"/>
      <c r="F139" s="15"/>
      <c r="G139" s="15"/>
      <c r="H139" s="133"/>
      <c r="I139" s="133"/>
    </row>
    <row r="140" spans="1:9">
      <c r="A140" s="98"/>
      <c r="B140" s="14"/>
      <c r="C140" s="14"/>
      <c r="D140" s="15"/>
      <c r="E140" s="99"/>
      <c r="F140" s="15"/>
      <c r="G140" s="15"/>
      <c r="H140" s="133"/>
      <c r="I140" s="133"/>
    </row>
    <row r="141" spans="1:9">
      <c r="A141" s="98"/>
      <c r="B141" s="14"/>
      <c r="C141" s="14"/>
      <c r="D141" s="15"/>
      <c r="E141" s="99"/>
      <c r="F141" s="15"/>
      <c r="G141" s="15"/>
      <c r="H141" s="133"/>
      <c r="I141" s="133"/>
    </row>
    <row r="142" spans="1:9">
      <c r="A142" s="98"/>
      <c r="B142" s="14"/>
      <c r="C142" s="14"/>
      <c r="D142" s="15"/>
      <c r="E142" s="99"/>
      <c r="F142" s="15"/>
      <c r="G142" s="15"/>
      <c r="H142" s="133"/>
      <c r="I142" s="133"/>
    </row>
    <row r="143" spans="1:9">
      <c r="A143" s="98"/>
      <c r="B143" s="14"/>
      <c r="C143" s="14"/>
      <c r="D143" s="15"/>
      <c r="E143" s="99"/>
      <c r="F143" s="15"/>
      <c r="G143" s="15"/>
      <c r="H143" s="133"/>
      <c r="I143" s="133"/>
    </row>
    <row r="144" spans="1:9">
      <c r="A144" s="98"/>
      <c r="B144" s="14"/>
      <c r="C144" s="14"/>
      <c r="D144" s="15"/>
      <c r="E144" s="99"/>
      <c r="F144" s="15"/>
      <c r="G144" s="15"/>
      <c r="H144" s="133"/>
      <c r="I144" s="133"/>
    </row>
    <row r="145" spans="1:9">
      <c r="A145" s="98"/>
      <c r="B145" s="14"/>
      <c r="C145" s="14"/>
      <c r="D145" s="15"/>
      <c r="E145" s="99"/>
      <c r="F145" s="15"/>
      <c r="G145" s="15"/>
      <c r="H145" s="133"/>
      <c r="I145" s="133"/>
    </row>
    <row r="146" spans="1:9">
      <c r="A146" s="98"/>
      <c r="B146" s="14"/>
      <c r="C146" s="14"/>
      <c r="D146" s="15"/>
      <c r="E146" s="99"/>
      <c r="F146" s="15"/>
      <c r="G146" s="15"/>
      <c r="H146" s="133"/>
      <c r="I146" s="133"/>
    </row>
    <row r="147" spans="1:9">
      <c r="A147" s="98"/>
      <c r="B147" s="14"/>
      <c r="C147" s="14"/>
      <c r="D147" s="15"/>
      <c r="E147" s="99"/>
      <c r="F147" s="15"/>
      <c r="G147" s="15"/>
      <c r="H147" s="133"/>
      <c r="I147" s="133"/>
    </row>
    <row r="148" spans="1:9">
      <c r="A148" s="98"/>
      <c r="B148" s="14"/>
      <c r="C148" s="14"/>
      <c r="D148" s="15"/>
      <c r="E148" s="99"/>
      <c r="F148" s="15"/>
      <c r="G148" s="15"/>
      <c r="H148" s="133"/>
      <c r="I148" s="133"/>
    </row>
    <row r="149" spans="1:9">
      <c r="A149" s="98"/>
      <c r="B149" s="14"/>
      <c r="C149" s="14"/>
      <c r="D149" s="15"/>
      <c r="E149" s="99"/>
      <c r="F149" s="15"/>
      <c r="G149" s="15"/>
      <c r="H149" s="133"/>
      <c r="I149" s="133"/>
    </row>
    <row r="150" spans="1:9">
      <c r="A150" s="98"/>
      <c r="B150" s="14"/>
      <c r="C150" s="14"/>
      <c r="D150" s="15"/>
      <c r="E150" s="99"/>
      <c r="F150" s="15"/>
      <c r="G150" s="15"/>
      <c r="H150" s="133"/>
      <c r="I150" s="133"/>
    </row>
    <row r="151" spans="1:9">
      <c r="A151" s="98"/>
      <c r="B151" s="14"/>
      <c r="C151" s="14"/>
      <c r="D151" s="15"/>
      <c r="E151" s="99"/>
      <c r="F151" s="15"/>
      <c r="G151" s="15"/>
      <c r="H151" s="133"/>
      <c r="I151" s="133"/>
    </row>
    <row r="152" spans="1:9">
      <c r="A152" s="98"/>
      <c r="B152" s="14"/>
      <c r="C152" s="14"/>
      <c r="D152" s="15"/>
      <c r="E152" s="99"/>
      <c r="F152" s="15"/>
      <c r="G152" s="15"/>
      <c r="H152" s="133"/>
      <c r="I152" s="133"/>
    </row>
    <row r="153" spans="1:9">
      <c r="A153" s="98"/>
      <c r="B153" s="14"/>
      <c r="C153" s="14"/>
      <c r="D153" s="15"/>
      <c r="E153" s="99"/>
      <c r="F153" s="15"/>
      <c r="G153" s="15"/>
      <c r="H153" s="133"/>
      <c r="I153" s="133"/>
    </row>
    <row r="154" spans="1:9">
      <c r="A154" s="98"/>
      <c r="B154" s="14"/>
      <c r="C154" s="14"/>
      <c r="D154" s="15"/>
      <c r="E154" s="99"/>
      <c r="F154" s="15"/>
      <c r="G154" s="15"/>
      <c r="H154" s="133"/>
      <c r="I154" s="133"/>
    </row>
    <row r="155" spans="1:9">
      <c r="A155" s="98"/>
      <c r="B155" s="14"/>
      <c r="C155" s="14"/>
      <c r="D155" s="15"/>
      <c r="E155" s="99"/>
      <c r="F155" s="15"/>
      <c r="G155" s="15"/>
      <c r="H155" s="133"/>
      <c r="I155" s="133"/>
    </row>
    <row r="156" spans="1:9">
      <c r="A156" s="98"/>
      <c r="B156" s="14"/>
      <c r="C156" s="14"/>
      <c r="D156" s="15"/>
      <c r="E156" s="99"/>
      <c r="F156" s="15"/>
      <c r="G156" s="15"/>
      <c r="H156" s="133"/>
      <c r="I156" s="133"/>
    </row>
    <row r="157" spans="1:9">
      <c r="A157" s="98"/>
      <c r="B157" s="14"/>
      <c r="C157" s="14"/>
      <c r="D157" s="15"/>
      <c r="E157" s="99"/>
      <c r="F157" s="15"/>
      <c r="G157" s="15"/>
      <c r="H157" s="133"/>
      <c r="I157" s="133"/>
    </row>
    <row r="158" spans="1:9">
      <c r="A158" s="98"/>
      <c r="B158" s="14"/>
      <c r="C158" s="14"/>
      <c r="D158" s="15"/>
      <c r="E158" s="99"/>
      <c r="F158" s="15"/>
      <c r="G158" s="15"/>
      <c r="H158" s="133"/>
      <c r="I158" s="133"/>
    </row>
    <row r="159" spans="1:9">
      <c r="A159" s="98"/>
      <c r="B159" s="14"/>
      <c r="C159" s="14"/>
      <c r="D159" s="15"/>
      <c r="E159" s="99"/>
      <c r="F159" s="15"/>
      <c r="G159" s="15"/>
      <c r="H159" s="133"/>
      <c r="I159" s="133"/>
    </row>
    <row r="160" spans="1:9">
      <c r="A160" s="98"/>
      <c r="B160" s="14"/>
      <c r="C160" s="14"/>
      <c r="D160" s="15"/>
      <c r="E160" s="99"/>
      <c r="F160" s="15"/>
      <c r="G160" s="15"/>
      <c r="H160" s="133"/>
      <c r="I160" s="133"/>
    </row>
    <row r="161" spans="1:9">
      <c r="A161" s="98"/>
      <c r="B161" s="14"/>
      <c r="C161" s="14"/>
      <c r="D161" s="15"/>
      <c r="E161" s="99"/>
      <c r="F161" s="15"/>
      <c r="G161" s="15"/>
      <c r="H161" s="133"/>
      <c r="I161" s="133"/>
    </row>
    <row r="162" spans="1:9">
      <c r="A162" s="98"/>
      <c r="B162" s="14"/>
      <c r="C162" s="14"/>
      <c r="D162" s="15"/>
      <c r="E162" s="99"/>
      <c r="F162" s="15"/>
      <c r="G162" s="15"/>
      <c r="H162" s="133"/>
      <c r="I162" s="133"/>
    </row>
    <row r="163" spans="1:9">
      <c r="A163" s="98"/>
      <c r="B163" s="14"/>
      <c r="C163" s="14"/>
      <c r="D163" s="15"/>
      <c r="E163" s="99"/>
      <c r="F163" s="15"/>
      <c r="G163" s="15"/>
      <c r="H163" s="133"/>
      <c r="I163" s="133"/>
    </row>
    <row r="164" spans="1:9">
      <c r="A164" s="98"/>
      <c r="B164" s="14"/>
      <c r="C164" s="14"/>
      <c r="D164" s="15"/>
      <c r="E164" s="99"/>
      <c r="F164" s="15"/>
      <c r="G164" s="15"/>
      <c r="H164" s="133"/>
      <c r="I164" s="133"/>
    </row>
    <row r="165" spans="1:9">
      <c r="A165" s="98"/>
      <c r="B165" s="14"/>
      <c r="C165" s="14"/>
      <c r="D165" s="15"/>
      <c r="E165" s="99"/>
      <c r="F165" s="15"/>
      <c r="G165" s="15"/>
      <c r="H165" s="133"/>
      <c r="I165" s="133"/>
    </row>
    <row r="166" spans="1:9">
      <c r="A166" s="98"/>
      <c r="B166" s="14"/>
      <c r="C166" s="14"/>
      <c r="D166" s="15"/>
      <c r="E166" s="99"/>
      <c r="F166" s="15"/>
      <c r="G166" s="15"/>
      <c r="H166" s="133"/>
      <c r="I166" s="133"/>
    </row>
    <row r="167" spans="1:9">
      <c r="A167" s="98"/>
      <c r="B167" s="14"/>
      <c r="C167" s="14"/>
      <c r="D167" s="15"/>
      <c r="E167" s="99"/>
      <c r="F167" s="15"/>
      <c r="G167" s="15"/>
      <c r="H167" s="133"/>
      <c r="I167" s="133"/>
    </row>
    <row r="168" spans="1:9">
      <c r="A168" s="98"/>
      <c r="B168" s="14"/>
      <c r="C168" s="14"/>
      <c r="D168" s="15"/>
      <c r="E168" s="99"/>
      <c r="F168" s="15"/>
      <c r="G168" s="15"/>
      <c r="H168" s="133"/>
      <c r="I168" s="133"/>
    </row>
    <row r="169" spans="1:9">
      <c r="A169" s="98"/>
      <c r="B169" s="14"/>
      <c r="C169" s="14"/>
      <c r="D169" s="15"/>
      <c r="E169" s="99"/>
      <c r="F169" s="15"/>
      <c r="G169" s="15"/>
      <c r="H169" s="133"/>
      <c r="I169" s="133"/>
    </row>
    <row r="170" spans="1:9">
      <c r="A170" s="98"/>
      <c r="B170" s="14"/>
      <c r="C170" s="14"/>
      <c r="D170" s="15"/>
      <c r="E170" s="99"/>
      <c r="F170" s="15"/>
      <c r="G170" s="15"/>
      <c r="H170" s="133"/>
      <c r="I170" s="133"/>
    </row>
    <row r="171" spans="1:9">
      <c r="A171" s="98"/>
      <c r="B171" s="14"/>
      <c r="C171" s="14"/>
      <c r="D171" s="15"/>
      <c r="E171" s="99"/>
      <c r="F171" s="15"/>
      <c r="G171" s="15"/>
      <c r="H171" s="133"/>
      <c r="I171" s="133"/>
    </row>
    <row r="172" spans="1:9">
      <c r="A172" s="98"/>
      <c r="B172" s="14"/>
      <c r="C172" s="14"/>
      <c r="D172" s="15"/>
      <c r="E172" s="99"/>
      <c r="F172" s="15"/>
      <c r="G172" s="15"/>
      <c r="H172" s="133"/>
      <c r="I172" s="133"/>
    </row>
    <row r="173" spans="1:9">
      <c r="A173" s="98"/>
      <c r="B173" s="14"/>
      <c r="C173" s="14"/>
      <c r="D173" s="15"/>
      <c r="E173" s="99"/>
      <c r="F173" s="15"/>
      <c r="G173" s="15"/>
      <c r="H173" s="133"/>
      <c r="I173" s="133"/>
    </row>
    <row r="174" spans="1:9">
      <c r="A174" s="98"/>
      <c r="B174" s="14"/>
      <c r="C174" s="14"/>
      <c r="D174" s="15"/>
      <c r="E174" s="99"/>
      <c r="F174" s="15"/>
      <c r="G174" s="15"/>
      <c r="H174" s="133"/>
      <c r="I174" s="133"/>
    </row>
    <row r="175" spans="1:9">
      <c r="A175" s="98"/>
      <c r="B175" s="14"/>
      <c r="C175" s="14"/>
      <c r="D175" s="15"/>
      <c r="E175" s="99"/>
      <c r="F175" s="15"/>
      <c r="G175" s="15"/>
      <c r="H175" s="133"/>
      <c r="I175" s="133"/>
    </row>
    <row r="176" spans="1:9">
      <c r="A176" s="98"/>
      <c r="B176" s="14"/>
      <c r="C176" s="14"/>
      <c r="D176" s="15"/>
      <c r="E176" s="99"/>
      <c r="F176" s="15"/>
      <c r="G176" s="15"/>
      <c r="H176" s="133"/>
      <c r="I176" s="133"/>
    </row>
    <row r="177" spans="1:9">
      <c r="A177" s="98"/>
      <c r="B177" s="14"/>
      <c r="C177" s="14"/>
      <c r="D177" s="15"/>
      <c r="E177" s="99"/>
      <c r="F177" s="15"/>
      <c r="G177" s="15"/>
      <c r="H177" s="133"/>
      <c r="I177" s="133"/>
    </row>
    <row r="178" spans="1:9">
      <c r="A178" s="98"/>
      <c r="B178" s="14"/>
      <c r="C178" s="14"/>
      <c r="D178" s="15"/>
      <c r="E178" s="99"/>
      <c r="F178" s="15"/>
      <c r="G178" s="15"/>
      <c r="H178" s="133"/>
      <c r="I178" s="133"/>
    </row>
    <row r="179" spans="1:9">
      <c r="A179" s="98"/>
      <c r="B179" s="14"/>
      <c r="C179" s="14"/>
      <c r="D179" s="15"/>
      <c r="E179" s="99"/>
      <c r="F179" s="15"/>
      <c r="G179" s="15"/>
      <c r="H179" s="133"/>
      <c r="I179" s="133"/>
    </row>
    <row r="180" spans="1:9">
      <c r="A180" s="98"/>
      <c r="B180" s="14"/>
      <c r="C180" s="14"/>
      <c r="D180" s="15"/>
      <c r="E180" s="99"/>
      <c r="F180" s="15"/>
      <c r="G180" s="15"/>
      <c r="H180" s="133"/>
      <c r="I180" s="133"/>
    </row>
    <row r="181" spans="1:9">
      <c r="A181" s="98"/>
      <c r="B181" s="14"/>
      <c r="C181" s="14"/>
      <c r="D181" s="15"/>
      <c r="E181" s="99"/>
      <c r="F181" s="15"/>
      <c r="G181" s="15"/>
      <c r="H181" s="133"/>
      <c r="I181" s="133"/>
    </row>
    <row r="182" spans="1:9">
      <c r="A182" s="98"/>
      <c r="B182" s="14"/>
      <c r="C182" s="14"/>
      <c r="D182" s="15"/>
      <c r="E182" s="99"/>
      <c r="F182" s="15"/>
      <c r="G182" s="15"/>
      <c r="H182" s="133"/>
      <c r="I182" s="133"/>
    </row>
    <row r="183" spans="1:9">
      <c r="A183" s="98"/>
      <c r="B183" s="14"/>
      <c r="C183" s="14"/>
      <c r="D183" s="15"/>
      <c r="E183" s="99"/>
      <c r="F183" s="15"/>
      <c r="G183" s="15"/>
      <c r="H183" s="133"/>
      <c r="I183" s="133"/>
    </row>
    <row r="184" spans="1:9">
      <c r="A184" s="98"/>
      <c r="B184" s="14"/>
      <c r="C184" s="14"/>
      <c r="D184" s="15"/>
      <c r="E184" s="99"/>
      <c r="F184" s="15"/>
      <c r="G184" s="15"/>
      <c r="H184" s="133"/>
      <c r="I184" s="133"/>
    </row>
    <row r="185" spans="1:9">
      <c r="A185" s="98"/>
      <c r="B185" s="14"/>
      <c r="C185" s="14"/>
      <c r="D185" s="15"/>
      <c r="E185" s="99"/>
      <c r="F185" s="15"/>
      <c r="G185" s="15"/>
      <c r="H185" s="133"/>
      <c r="I185" s="133"/>
    </row>
    <row r="186" spans="1:9">
      <c r="A186" s="98"/>
      <c r="B186" s="14"/>
      <c r="C186" s="14"/>
      <c r="D186" s="15"/>
      <c r="E186" s="99"/>
      <c r="F186" s="15"/>
      <c r="G186" s="15"/>
      <c r="H186" s="133"/>
      <c r="I186" s="133"/>
    </row>
    <row r="187" spans="1:9">
      <c r="A187" s="98"/>
      <c r="B187" s="14"/>
      <c r="C187" s="14"/>
      <c r="D187" s="15"/>
      <c r="E187" s="99"/>
      <c r="F187" s="15"/>
      <c r="G187" s="15"/>
      <c r="H187" s="133"/>
      <c r="I187" s="133"/>
    </row>
    <row r="188" spans="1:9">
      <c r="A188" s="98"/>
      <c r="B188" s="14"/>
      <c r="C188" s="14"/>
      <c r="D188" s="15"/>
      <c r="E188" s="99"/>
      <c r="F188" s="15"/>
      <c r="G188" s="15"/>
      <c r="H188" s="133"/>
      <c r="I188" s="133"/>
    </row>
  </sheetData>
  <sheetProtection formatCells="0" formatColumns="0" formatRows="0" insertColumns="0" insertRows="0" insertHyperlinks="0" deleteColumns="0" deleteRows="0" sort="0" autoFilter="0" pivotTables="0"/>
  <dataConsolidate/>
  <mergeCells count="53">
    <mergeCell ref="A26:I26"/>
    <mergeCell ref="J26:K26"/>
    <mergeCell ref="F24:F25"/>
    <mergeCell ref="G24:G25"/>
    <mergeCell ref="H24:H25"/>
    <mergeCell ref="I24:I25"/>
    <mergeCell ref="K23:K25"/>
    <mergeCell ref="A23:A25"/>
    <mergeCell ref="B23:B25"/>
    <mergeCell ref="C23:C25"/>
    <mergeCell ref="D23:D25"/>
    <mergeCell ref="E23:E25"/>
    <mergeCell ref="J23:J25"/>
    <mergeCell ref="A21:A22"/>
    <mergeCell ref="B21:B22"/>
    <mergeCell ref="C21:C22"/>
    <mergeCell ref="D21:D22"/>
    <mergeCell ref="E21:E22"/>
    <mergeCell ref="J21:J22"/>
    <mergeCell ref="K21:K22"/>
    <mergeCell ref="K16:K20"/>
    <mergeCell ref="A16:A20"/>
    <mergeCell ref="B16:B20"/>
    <mergeCell ref="C16:C20"/>
    <mergeCell ref="D16:D20"/>
    <mergeCell ref="E16:E20"/>
    <mergeCell ref="J16:J20"/>
    <mergeCell ref="J14:J15"/>
    <mergeCell ref="K14:K15"/>
    <mergeCell ref="A14:A15"/>
    <mergeCell ref="B14:B15"/>
    <mergeCell ref="C14:C15"/>
    <mergeCell ref="D14:D15"/>
    <mergeCell ref="E14:E15"/>
    <mergeCell ref="K12:K13"/>
    <mergeCell ref="J11:K11"/>
    <mergeCell ref="B9:C9"/>
    <mergeCell ref="A11:A13"/>
    <mergeCell ref="B11:B13"/>
    <mergeCell ref="C11:C13"/>
    <mergeCell ref="D11:D13"/>
    <mergeCell ref="E11:E13"/>
    <mergeCell ref="A1:A3"/>
    <mergeCell ref="B1:K2"/>
    <mergeCell ref="B3:K3"/>
    <mergeCell ref="A6:A8"/>
    <mergeCell ref="B6:D6"/>
    <mergeCell ref="B7:C7"/>
    <mergeCell ref="B8:C8"/>
    <mergeCell ref="J12:J13"/>
    <mergeCell ref="F11:F13"/>
    <mergeCell ref="G11:G13"/>
    <mergeCell ref="H11:I12"/>
  </mergeCells>
  <dataValidations count="1">
    <dataValidation allowBlank="1" showInputMessage="1" showErrorMessage="1" prompt="Fecha de seguimiento al Plan" sqref="A6:A8" xr:uid="{A78F7FBA-2E37-4425-B00A-50DA16B2EE14}"/>
  </dataValidations>
  <printOptions horizontalCentered="1"/>
  <pageMargins left="0.78740157480314965" right="0.78740157480314965" top="1.1811023622047245" bottom="1.1811023622047245" header="0.31496062992125984" footer="0.31496062992125984"/>
  <pageSetup paperSize="5" scale="42" orientation="landscape" horizontalDpi="4294967294" verticalDpi="4294967294" r:id="rId1"/>
  <drawing r:id="rId2"/>
  <legacyDrawingHF r:id="rId3"/>
  <extLst>
    <ext xmlns:x14="http://schemas.microsoft.com/office/spreadsheetml/2009/9/main" uri="{78C0D931-6437-407d-A8EE-F0AAD7539E65}">
      <x14:conditionalFormattings>
        <x14:conditionalFormatting xmlns:xm="http://schemas.microsoft.com/office/excel/2006/main">
          <x14:cfRule type="iconSet" priority="3" id="{1A3A25D7-6F7A-4723-AF6C-7E2D35635FB0}">
            <x14:iconSet showValue="0" custom="1">
              <x14:cfvo type="percent">
                <xm:f>0</xm:f>
              </x14:cfvo>
              <x14:cfvo type="num">
                <xm:f>2</xm:f>
              </x14:cfvo>
              <x14:cfvo type="num">
                <xm:f>30</xm:f>
              </x14:cfvo>
              <x14:cfIcon iconSet="3Arrows" iconId="1"/>
              <x14:cfIcon iconSet="3Symbols2" iconId="2"/>
              <x14:cfIcon iconSet="3TrafficLights1" iconId="2"/>
            </x14:iconSet>
          </x14:cfRule>
          <xm:sqref>D7:D9</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3E83C-9178-478C-AC39-2A1F1A0574FE}">
  <dimension ref="A1:AP199"/>
  <sheetViews>
    <sheetView showGridLines="0" topLeftCell="A19" zoomScale="85" zoomScaleNormal="85" zoomScaleSheetLayoutView="85" zoomScalePageLayoutView="130" workbookViewId="0">
      <selection activeCell="H26" sqref="H26"/>
    </sheetView>
  </sheetViews>
  <sheetFormatPr baseColWidth="10" defaultColWidth="11.42578125" defaultRowHeight="11.25" outlineLevelRow="1"/>
  <cols>
    <col min="1" max="1" width="18.140625" style="7" customWidth="1"/>
    <col min="2" max="2" width="20.7109375" style="103" customWidth="1"/>
    <col min="3" max="3" width="17" style="10" customWidth="1"/>
    <col min="4" max="4" width="15.7109375" style="13" customWidth="1"/>
    <col min="5" max="5" width="24.28515625" style="12" customWidth="1"/>
    <col min="6" max="6" width="24.28515625" style="104" customWidth="1"/>
    <col min="7" max="7" width="5.28515625" style="11" customWidth="1"/>
    <col min="8" max="8" width="41.140625" style="11" customWidth="1"/>
    <col min="9" max="10" width="11.42578125" style="145" customWidth="1"/>
    <col min="11" max="11" width="13.7109375" style="8" customWidth="1"/>
    <col min="12" max="12" width="9.85546875" style="7" customWidth="1"/>
    <col min="13" max="16384" width="11.42578125" style="7"/>
  </cols>
  <sheetData>
    <row r="1" spans="1:16" ht="15" customHeight="1">
      <c r="A1" s="478"/>
      <c r="B1" s="479"/>
      <c r="C1" s="308" t="s">
        <v>455</v>
      </c>
      <c r="D1" s="308"/>
      <c r="E1" s="308"/>
      <c r="F1" s="308"/>
      <c r="G1" s="308"/>
      <c r="H1" s="308"/>
      <c r="I1" s="308"/>
      <c r="J1" s="308"/>
      <c r="K1" s="308"/>
      <c r="L1" s="308"/>
    </row>
    <row r="2" spans="1:16" ht="15" customHeight="1">
      <c r="A2" s="478"/>
      <c r="B2" s="479"/>
      <c r="C2" s="467"/>
      <c r="D2" s="467"/>
      <c r="E2" s="467"/>
      <c r="F2" s="467"/>
      <c r="G2" s="467"/>
      <c r="H2" s="467"/>
      <c r="I2" s="467"/>
      <c r="J2" s="467"/>
      <c r="K2" s="467"/>
      <c r="L2" s="467"/>
    </row>
    <row r="3" spans="1:16" ht="21.75" customHeight="1" thickBot="1">
      <c r="A3" s="478"/>
      <c r="B3" s="479"/>
      <c r="C3" s="311" t="s">
        <v>125</v>
      </c>
      <c r="D3" s="311"/>
      <c r="E3" s="311"/>
      <c r="F3" s="311"/>
      <c r="G3" s="311"/>
      <c r="H3" s="311"/>
      <c r="I3" s="311"/>
      <c r="J3" s="311"/>
      <c r="K3" s="311"/>
      <c r="L3" s="311"/>
    </row>
    <row r="4" spans="1:16" ht="12" hidden="1" customHeight="1" thickBot="1">
      <c r="C4" s="137"/>
      <c r="D4" s="137"/>
      <c r="E4" s="137"/>
      <c r="F4" s="137"/>
      <c r="G4" s="137"/>
      <c r="H4" s="137"/>
      <c r="I4" s="137"/>
      <c r="J4" s="137"/>
      <c r="K4" s="137"/>
      <c r="L4" s="137"/>
    </row>
    <row r="5" spans="1:16" ht="12" hidden="1" customHeight="1">
      <c r="C5" s="137"/>
      <c r="D5" s="137"/>
      <c r="E5" s="137"/>
      <c r="F5" s="137"/>
      <c r="G5" s="137"/>
      <c r="H5" s="137"/>
      <c r="I5" s="137"/>
      <c r="J5" s="137"/>
      <c r="K5" s="137"/>
      <c r="L5" s="137"/>
    </row>
    <row r="6" spans="1:16" ht="12" hidden="1" thickBot="1">
      <c r="B6" s="468" t="s">
        <v>124</v>
      </c>
      <c r="C6" s="471" t="s">
        <v>123</v>
      </c>
      <c r="D6" s="472"/>
      <c r="E6" s="473"/>
      <c r="G6" s="27"/>
      <c r="H6" s="27"/>
      <c r="I6" s="143"/>
      <c r="J6" s="143"/>
    </row>
    <row r="7" spans="1:16" hidden="1">
      <c r="B7" s="469"/>
      <c r="C7" s="474" t="s">
        <v>122</v>
      </c>
      <c r="D7" s="475"/>
      <c r="E7" s="30">
        <v>7</v>
      </c>
      <c r="G7" s="27"/>
      <c r="H7" s="27"/>
      <c r="I7" s="143"/>
      <c r="J7" s="143"/>
    </row>
    <row r="8" spans="1:16" ht="12" hidden="1" thickBot="1">
      <c r="B8" s="470"/>
      <c r="C8" s="476" t="s">
        <v>121</v>
      </c>
      <c r="D8" s="477"/>
      <c r="E8" s="29">
        <v>50</v>
      </c>
      <c r="G8" s="27"/>
      <c r="H8" s="27"/>
      <c r="I8" s="143"/>
      <c r="J8" s="143"/>
    </row>
    <row r="9" spans="1:16" ht="12" hidden="1" thickBot="1">
      <c r="B9" s="144">
        <v>45289</v>
      </c>
      <c r="C9" s="485" t="s">
        <v>120</v>
      </c>
      <c r="D9" s="486"/>
      <c r="E9" s="28">
        <v>1</v>
      </c>
      <c r="G9" s="27"/>
      <c r="H9" s="27"/>
      <c r="I9" s="143"/>
      <c r="J9" s="143"/>
    </row>
    <row r="10" spans="1:16" hidden="1"/>
    <row r="11" spans="1:16" ht="21" customHeight="1">
      <c r="A11" s="480" t="s">
        <v>456</v>
      </c>
      <c r="B11" s="480" t="s">
        <v>119</v>
      </c>
      <c r="C11" s="480" t="s">
        <v>118</v>
      </c>
      <c r="D11" s="480" t="s">
        <v>117</v>
      </c>
      <c r="E11" s="480" t="s">
        <v>116</v>
      </c>
      <c r="F11" s="480" t="s">
        <v>115</v>
      </c>
      <c r="G11" s="368" t="s">
        <v>12</v>
      </c>
      <c r="H11" s="368" t="s">
        <v>114</v>
      </c>
      <c r="I11" s="481" t="s">
        <v>113</v>
      </c>
      <c r="J11" s="482"/>
      <c r="K11" s="489" t="s">
        <v>126</v>
      </c>
      <c r="L11" s="490"/>
      <c r="M11" s="8"/>
      <c r="N11" s="8"/>
      <c r="O11" s="8"/>
      <c r="P11" s="8"/>
    </row>
    <row r="12" spans="1:16" ht="28.5" customHeight="1">
      <c r="A12" s="480"/>
      <c r="B12" s="480"/>
      <c r="C12" s="480"/>
      <c r="D12" s="480"/>
      <c r="E12" s="480"/>
      <c r="F12" s="480"/>
      <c r="G12" s="368"/>
      <c r="H12" s="368"/>
      <c r="I12" s="483"/>
      <c r="J12" s="484"/>
      <c r="K12" s="364" t="s">
        <v>457</v>
      </c>
      <c r="L12" s="364" t="s">
        <v>98</v>
      </c>
      <c r="M12" s="8"/>
      <c r="N12" s="8"/>
      <c r="O12" s="8"/>
      <c r="P12" s="8"/>
    </row>
    <row r="13" spans="1:16" ht="21.75" customHeight="1">
      <c r="A13" s="480"/>
      <c r="B13" s="480"/>
      <c r="C13" s="480"/>
      <c r="D13" s="480"/>
      <c r="E13" s="480"/>
      <c r="F13" s="480"/>
      <c r="G13" s="368"/>
      <c r="H13" s="368"/>
      <c r="I13" s="85" t="s">
        <v>94</v>
      </c>
      <c r="J13" s="85" t="s">
        <v>93</v>
      </c>
      <c r="K13" s="363"/>
      <c r="L13" s="363"/>
      <c r="M13" s="8"/>
      <c r="N13" s="8"/>
      <c r="O13" s="8"/>
      <c r="P13" s="8"/>
    </row>
    <row r="14" spans="1:16" s="21" customFormat="1" ht="45.75" customHeight="1">
      <c r="A14" s="495" t="s">
        <v>458</v>
      </c>
      <c r="B14" s="487" t="s">
        <v>459</v>
      </c>
      <c r="C14" s="487" t="s">
        <v>460</v>
      </c>
      <c r="D14" s="487" t="s">
        <v>461</v>
      </c>
      <c r="E14" s="487" t="s">
        <v>462</v>
      </c>
      <c r="F14" s="419" t="s">
        <v>550</v>
      </c>
      <c r="G14" s="107" t="s">
        <v>86</v>
      </c>
      <c r="H14" s="146" t="s">
        <v>22</v>
      </c>
      <c r="I14" s="147">
        <f>MIN(I15:I16)</f>
        <v>45327</v>
      </c>
      <c r="J14" s="147">
        <f>MAX(J15:J16)</f>
        <v>45625</v>
      </c>
      <c r="K14" s="493" t="s">
        <v>464</v>
      </c>
      <c r="L14" s="497">
        <v>51</v>
      </c>
      <c r="M14" s="22"/>
      <c r="N14" s="22"/>
      <c r="O14" s="22"/>
      <c r="P14" s="22"/>
    </row>
    <row r="15" spans="1:16" s="16" customFormat="1" ht="56.25" customHeight="1" outlineLevel="1">
      <c r="A15" s="495"/>
      <c r="B15" s="488"/>
      <c r="C15" s="488"/>
      <c r="D15" s="488"/>
      <c r="E15" s="488" t="s">
        <v>283</v>
      </c>
      <c r="F15" s="419"/>
      <c r="G15" s="19" t="s">
        <v>85</v>
      </c>
      <c r="H15" s="121" t="s">
        <v>465</v>
      </c>
      <c r="I15" s="89">
        <v>45327</v>
      </c>
      <c r="J15" s="89">
        <v>45351</v>
      </c>
      <c r="K15" s="494"/>
      <c r="L15" s="498"/>
      <c r="M15" s="17"/>
      <c r="N15" s="17"/>
      <c r="O15" s="17"/>
      <c r="P15" s="17"/>
    </row>
    <row r="16" spans="1:16" s="16" customFormat="1" ht="62.25" customHeight="1" outlineLevel="1">
      <c r="A16" s="495"/>
      <c r="B16" s="488"/>
      <c r="C16" s="488"/>
      <c r="D16" s="488"/>
      <c r="E16" s="488"/>
      <c r="F16" s="419"/>
      <c r="G16" s="19" t="s">
        <v>83</v>
      </c>
      <c r="H16" s="121" t="s">
        <v>466</v>
      </c>
      <c r="I16" s="89">
        <v>45366</v>
      </c>
      <c r="J16" s="89">
        <v>45625</v>
      </c>
      <c r="K16" s="494"/>
      <c r="L16" s="498"/>
      <c r="M16" s="17"/>
      <c r="N16" s="17"/>
      <c r="O16" s="17"/>
      <c r="P16" s="17"/>
    </row>
    <row r="17" spans="1:16" s="16" customFormat="1" ht="28.5" customHeight="1" outlineLevel="1">
      <c r="A17" s="499" t="s">
        <v>467</v>
      </c>
      <c r="B17" s="487" t="s">
        <v>459</v>
      </c>
      <c r="C17" s="487" t="s">
        <v>460</v>
      </c>
      <c r="D17" s="487" t="s">
        <v>363</v>
      </c>
      <c r="E17" s="487" t="s">
        <v>24</v>
      </c>
      <c r="F17" s="501" t="s">
        <v>468</v>
      </c>
      <c r="G17" s="148">
        <v>2.1</v>
      </c>
      <c r="H17" s="149" t="s">
        <v>22</v>
      </c>
      <c r="I17" s="150">
        <f>MIN(I18:I21)</f>
        <v>45323</v>
      </c>
      <c r="J17" s="147">
        <f>MAX(J18:J21)</f>
        <v>45625</v>
      </c>
      <c r="K17" s="493" t="s">
        <v>469</v>
      </c>
      <c r="L17" s="497">
        <v>2</v>
      </c>
      <c r="M17" s="17"/>
      <c r="N17" s="17"/>
      <c r="O17" s="17"/>
      <c r="P17" s="17"/>
    </row>
    <row r="18" spans="1:16" s="16" customFormat="1" ht="49.5" customHeight="1" outlineLevel="1">
      <c r="A18" s="500"/>
      <c r="B18" s="488"/>
      <c r="C18" s="488"/>
      <c r="D18" s="488"/>
      <c r="E18" s="488" t="s">
        <v>283</v>
      </c>
      <c r="F18" s="502"/>
      <c r="G18" s="52" t="s">
        <v>77</v>
      </c>
      <c r="H18" s="151" t="s">
        <v>551</v>
      </c>
      <c r="I18" s="89">
        <v>45323</v>
      </c>
      <c r="J18" s="89">
        <v>45352</v>
      </c>
      <c r="K18" s="494"/>
      <c r="L18" s="498"/>
      <c r="M18" s="17"/>
      <c r="N18" s="17"/>
      <c r="O18" s="17"/>
      <c r="P18" s="17"/>
    </row>
    <row r="19" spans="1:16" s="16" customFormat="1" ht="47.25" customHeight="1" outlineLevel="1">
      <c r="A19" s="500"/>
      <c r="B19" s="488"/>
      <c r="C19" s="488"/>
      <c r="D19" s="488"/>
      <c r="E19" s="488" t="s">
        <v>283</v>
      </c>
      <c r="F19" s="502"/>
      <c r="G19" s="19" t="s">
        <v>75</v>
      </c>
      <c r="H19" s="121" t="s">
        <v>552</v>
      </c>
      <c r="I19" s="89">
        <v>45355</v>
      </c>
      <c r="J19" s="89">
        <v>45625</v>
      </c>
      <c r="K19" s="494"/>
      <c r="L19" s="498"/>
      <c r="M19" s="17"/>
      <c r="N19" s="17"/>
      <c r="O19" s="17"/>
      <c r="P19" s="17"/>
    </row>
    <row r="20" spans="1:16" s="16" customFormat="1" ht="47.25" customHeight="1" outlineLevel="1">
      <c r="A20" s="500"/>
      <c r="B20" s="488"/>
      <c r="C20" s="488"/>
      <c r="D20" s="488"/>
      <c r="E20" s="488"/>
      <c r="F20" s="502"/>
      <c r="G20" s="19" t="s">
        <v>73</v>
      </c>
      <c r="H20" s="152" t="s">
        <v>470</v>
      </c>
      <c r="I20" s="89">
        <v>45355</v>
      </c>
      <c r="J20" s="89">
        <v>45443</v>
      </c>
      <c r="K20" s="494"/>
      <c r="L20" s="498"/>
      <c r="M20" s="17"/>
      <c r="N20" s="17"/>
      <c r="O20" s="17"/>
      <c r="P20" s="17"/>
    </row>
    <row r="21" spans="1:16" s="16" customFormat="1" ht="47.25" customHeight="1" outlineLevel="1">
      <c r="A21" s="500"/>
      <c r="B21" s="488"/>
      <c r="C21" s="488"/>
      <c r="D21" s="488"/>
      <c r="E21" s="488" t="s">
        <v>283</v>
      </c>
      <c r="F21" s="503"/>
      <c r="G21" s="19" t="s">
        <v>447</v>
      </c>
      <c r="H21" s="152" t="s">
        <v>472</v>
      </c>
      <c r="I21" s="89">
        <v>45323</v>
      </c>
      <c r="J21" s="89">
        <v>45625</v>
      </c>
      <c r="K21" s="494"/>
      <c r="L21" s="498"/>
      <c r="M21" s="17"/>
      <c r="N21" s="17"/>
      <c r="O21" s="17"/>
      <c r="P21" s="17"/>
    </row>
    <row r="22" spans="1:16" s="16" customFormat="1" ht="28.5" customHeight="1" outlineLevel="1">
      <c r="A22" s="505" t="s">
        <v>473</v>
      </c>
      <c r="B22" s="506" t="s">
        <v>459</v>
      </c>
      <c r="C22" s="506" t="s">
        <v>460</v>
      </c>
      <c r="D22" s="506" t="s">
        <v>474</v>
      </c>
      <c r="E22" s="506" t="s">
        <v>283</v>
      </c>
      <c r="F22" s="507" t="s">
        <v>475</v>
      </c>
      <c r="G22" s="153">
        <v>3.1</v>
      </c>
      <c r="H22" s="146" t="s">
        <v>22</v>
      </c>
      <c r="I22" s="147">
        <f>MIN(I23:I25)</f>
        <v>45323</v>
      </c>
      <c r="J22" s="147">
        <f>MAX(J23:J25)</f>
        <v>45504</v>
      </c>
      <c r="K22" s="504" t="s">
        <v>476</v>
      </c>
      <c r="L22" s="509">
        <v>1</v>
      </c>
      <c r="M22" s="17"/>
      <c r="N22" s="17"/>
      <c r="O22" s="17"/>
      <c r="P22" s="17"/>
    </row>
    <row r="23" spans="1:16" s="16" customFormat="1" ht="43.5" customHeight="1" outlineLevel="1">
      <c r="A23" s="505"/>
      <c r="B23" s="506"/>
      <c r="C23" s="506"/>
      <c r="D23" s="506"/>
      <c r="E23" s="506"/>
      <c r="F23" s="507"/>
      <c r="G23" s="154" t="s">
        <v>71</v>
      </c>
      <c r="H23" s="121" t="s">
        <v>478</v>
      </c>
      <c r="I23" s="89">
        <v>45323</v>
      </c>
      <c r="J23" s="89">
        <v>45387</v>
      </c>
      <c r="K23" s="504"/>
      <c r="L23" s="509"/>
      <c r="M23" s="17"/>
      <c r="N23" s="17"/>
      <c r="O23" s="17"/>
      <c r="P23" s="17"/>
    </row>
    <row r="24" spans="1:16" s="16" customFormat="1" ht="42.75" customHeight="1" outlineLevel="1">
      <c r="A24" s="505"/>
      <c r="B24" s="506"/>
      <c r="C24" s="506"/>
      <c r="D24" s="506"/>
      <c r="E24" s="506"/>
      <c r="F24" s="507"/>
      <c r="G24" s="154" t="s">
        <v>69</v>
      </c>
      <c r="H24" s="121" t="s">
        <v>479</v>
      </c>
      <c r="I24" s="89">
        <v>45390</v>
      </c>
      <c r="J24" s="89">
        <v>45485</v>
      </c>
      <c r="K24" s="504"/>
      <c r="L24" s="509"/>
      <c r="M24" s="17"/>
      <c r="N24" s="17"/>
      <c r="O24" s="17"/>
      <c r="P24" s="17"/>
    </row>
    <row r="25" spans="1:16" s="16" customFormat="1" ht="52.5" customHeight="1" outlineLevel="1">
      <c r="A25" s="505"/>
      <c r="B25" s="506"/>
      <c r="C25" s="506"/>
      <c r="D25" s="506"/>
      <c r="E25" s="506"/>
      <c r="F25" s="507"/>
      <c r="G25" s="154" t="s">
        <v>67</v>
      </c>
      <c r="H25" s="121" t="s">
        <v>904</v>
      </c>
      <c r="I25" s="89">
        <v>45488</v>
      </c>
      <c r="J25" s="89">
        <v>45504</v>
      </c>
      <c r="K25" s="504"/>
      <c r="L25" s="509"/>
      <c r="M25" s="17"/>
      <c r="N25" s="17"/>
      <c r="O25" s="17"/>
      <c r="P25" s="17"/>
    </row>
    <row r="26" spans="1:16" s="16" customFormat="1" ht="28.5" customHeight="1" outlineLevel="1">
      <c r="A26" s="505"/>
      <c r="B26" s="506"/>
      <c r="C26" s="506"/>
      <c r="D26" s="506"/>
      <c r="E26" s="506"/>
      <c r="F26" s="507"/>
      <c r="G26" s="153">
        <v>4.0999999999999996</v>
      </c>
      <c r="H26" s="146" t="s">
        <v>22</v>
      </c>
      <c r="I26" s="147">
        <f>MIN(I27:I29)</f>
        <v>45323</v>
      </c>
      <c r="J26" s="147">
        <f>MAX(J27:J28)</f>
        <v>45642</v>
      </c>
      <c r="K26" s="504"/>
      <c r="L26" s="509"/>
      <c r="M26" s="17"/>
      <c r="N26" s="17"/>
      <c r="O26" s="17"/>
      <c r="P26" s="17"/>
    </row>
    <row r="27" spans="1:16" s="16" customFormat="1" ht="28.5" customHeight="1" outlineLevel="1">
      <c r="A27" s="505"/>
      <c r="B27" s="506"/>
      <c r="C27" s="506"/>
      <c r="D27" s="506"/>
      <c r="E27" s="506"/>
      <c r="F27" s="507"/>
      <c r="G27" s="154" t="s">
        <v>64</v>
      </c>
      <c r="H27" s="121" t="s">
        <v>480</v>
      </c>
      <c r="I27" s="89">
        <v>45537</v>
      </c>
      <c r="J27" s="89">
        <v>45596</v>
      </c>
      <c r="K27" s="504"/>
      <c r="L27" s="509"/>
      <c r="M27" s="17"/>
      <c r="N27" s="17"/>
      <c r="O27" s="17"/>
      <c r="P27" s="17"/>
    </row>
    <row r="28" spans="1:16" s="16" customFormat="1" ht="54.75" customHeight="1" outlineLevel="1">
      <c r="A28" s="505"/>
      <c r="B28" s="506"/>
      <c r="C28" s="506"/>
      <c r="D28" s="506"/>
      <c r="E28" s="506"/>
      <c r="F28" s="507"/>
      <c r="G28" s="154" t="s">
        <v>62</v>
      </c>
      <c r="H28" s="121" t="s">
        <v>481</v>
      </c>
      <c r="I28" s="89">
        <v>45597</v>
      </c>
      <c r="J28" s="89">
        <v>45642</v>
      </c>
      <c r="K28" s="504"/>
      <c r="L28" s="509"/>
      <c r="M28" s="17"/>
      <c r="N28" s="17"/>
      <c r="O28" s="17"/>
      <c r="P28" s="17"/>
    </row>
    <row r="29" spans="1:16" s="16" customFormat="1" ht="26.25" customHeight="1">
      <c r="A29" s="513" t="s">
        <v>482</v>
      </c>
      <c r="B29" s="515" t="s">
        <v>459</v>
      </c>
      <c r="C29" s="515" t="s">
        <v>460</v>
      </c>
      <c r="D29" s="515" t="s">
        <v>483</v>
      </c>
      <c r="E29" s="515" t="s">
        <v>24</v>
      </c>
      <c r="F29" s="516" t="s">
        <v>484</v>
      </c>
      <c r="G29" s="155">
        <v>5.0999999999999996</v>
      </c>
      <c r="H29" s="149" t="s">
        <v>22</v>
      </c>
      <c r="I29" s="156">
        <f>MIN(I30:I32)</f>
        <v>45323</v>
      </c>
      <c r="J29" s="156">
        <f>MAX(J30:J32)</f>
        <v>45611</v>
      </c>
      <c r="K29" s="511" t="s">
        <v>485</v>
      </c>
      <c r="L29" s="510">
        <v>1</v>
      </c>
      <c r="M29" s="17"/>
      <c r="N29" s="17"/>
      <c r="O29" s="17"/>
      <c r="P29" s="17"/>
    </row>
    <row r="30" spans="1:16" s="16" customFormat="1" ht="55.5" customHeight="1">
      <c r="A30" s="514"/>
      <c r="B30" s="506"/>
      <c r="C30" s="506"/>
      <c r="D30" s="506"/>
      <c r="E30" s="506" t="s">
        <v>283</v>
      </c>
      <c r="F30" s="517"/>
      <c r="G30" s="157" t="s">
        <v>54</v>
      </c>
      <c r="H30" s="158" t="s">
        <v>486</v>
      </c>
      <c r="I30" s="159">
        <v>45323</v>
      </c>
      <c r="J30" s="159">
        <v>45351</v>
      </c>
      <c r="K30" s="512"/>
      <c r="L30" s="508"/>
      <c r="M30" s="17"/>
      <c r="N30" s="17"/>
      <c r="O30" s="17"/>
      <c r="P30" s="17"/>
    </row>
    <row r="31" spans="1:16" s="16" customFormat="1" ht="55.5" customHeight="1">
      <c r="A31" s="514"/>
      <c r="B31" s="506"/>
      <c r="C31" s="506"/>
      <c r="D31" s="506"/>
      <c r="E31" s="506"/>
      <c r="F31" s="517"/>
      <c r="G31" s="19" t="s">
        <v>52</v>
      </c>
      <c r="H31" s="158" t="s">
        <v>487</v>
      </c>
      <c r="I31" s="159">
        <v>45351</v>
      </c>
      <c r="J31" s="159">
        <v>45443</v>
      </c>
      <c r="K31" s="512"/>
      <c r="L31" s="508"/>
      <c r="M31" s="17"/>
      <c r="N31" s="17"/>
      <c r="O31" s="17"/>
      <c r="P31" s="17"/>
    </row>
    <row r="32" spans="1:16" s="16" customFormat="1" ht="55.5" customHeight="1">
      <c r="A32" s="514"/>
      <c r="B32" s="506"/>
      <c r="C32" s="506"/>
      <c r="D32" s="506"/>
      <c r="E32" s="506"/>
      <c r="F32" s="517"/>
      <c r="G32" s="19" t="s">
        <v>51</v>
      </c>
      <c r="H32" s="158" t="s">
        <v>553</v>
      </c>
      <c r="I32" s="159">
        <v>45352</v>
      </c>
      <c r="J32" s="159">
        <v>45611</v>
      </c>
      <c r="K32" s="512"/>
      <c r="L32" s="508"/>
      <c r="M32" s="17"/>
      <c r="N32" s="17"/>
      <c r="O32" s="17"/>
      <c r="P32" s="17"/>
    </row>
    <row r="33" spans="1:16" s="16" customFormat="1" ht="26.25" customHeight="1">
      <c r="A33" s="513" t="s">
        <v>488</v>
      </c>
      <c r="B33" s="515" t="s">
        <v>459</v>
      </c>
      <c r="C33" s="515" t="s">
        <v>460</v>
      </c>
      <c r="D33" s="515" t="s">
        <v>363</v>
      </c>
      <c r="E33" s="515" t="s">
        <v>24</v>
      </c>
      <c r="F33" s="516" t="s">
        <v>489</v>
      </c>
      <c r="G33" s="155">
        <v>6.1</v>
      </c>
      <c r="H33" s="149" t="s">
        <v>22</v>
      </c>
      <c r="I33" s="156">
        <f>MIN(I34:I36)</f>
        <v>45371</v>
      </c>
      <c r="J33" s="156">
        <f>MAX(J34:J36)</f>
        <v>45585</v>
      </c>
      <c r="K33" s="511" t="s">
        <v>490</v>
      </c>
      <c r="L33" s="510">
        <v>1</v>
      </c>
      <c r="M33" s="17"/>
      <c r="N33" s="17"/>
      <c r="O33" s="17"/>
      <c r="P33" s="17"/>
    </row>
    <row r="34" spans="1:16" s="16" customFormat="1" ht="78.75">
      <c r="A34" s="514"/>
      <c r="B34" s="506"/>
      <c r="C34" s="506"/>
      <c r="D34" s="506"/>
      <c r="E34" s="506" t="s">
        <v>283</v>
      </c>
      <c r="F34" s="517"/>
      <c r="G34" s="157" t="s">
        <v>48</v>
      </c>
      <c r="H34" s="158" t="s">
        <v>491</v>
      </c>
      <c r="I34" s="159">
        <v>45371</v>
      </c>
      <c r="J34" s="159">
        <v>45585</v>
      </c>
      <c r="K34" s="512"/>
      <c r="L34" s="508"/>
      <c r="M34" s="17"/>
      <c r="N34" s="17"/>
      <c r="O34" s="17"/>
      <c r="P34" s="17"/>
    </row>
    <row r="35" spans="1:16" s="16" customFormat="1" ht="84" customHeight="1">
      <c r="A35" s="514"/>
      <c r="B35" s="506"/>
      <c r="C35" s="506"/>
      <c r="D35" s="506"/>
      <c r="E35" s="506"/>
      <c r="F35" s="517"/>
      <c r="G35" s="157" t="s">
        <v>47</v>
      </c>
      <c r="H35" s="158" t="s">
        <v>554</v>
      </c>
      <c r="I35" s="159">
        <v>45371</v>
      </c>
      <c r="J35" s="159">
        <v>45585</v>
      </c>
      <c r="K35" s="512"/>
      <c r="L35" s="508"/>
      <c r="M35" s="17"/>
      <c r="N35" s="17"/>
      <c r="O35" s="17"/>
      <c r="P35" s="17"/>
    </row>
    <row r="36" spans="1:16" s="16" customFormat="1" ht="55.5" customHeight="1" thickBot="1">
      <c r="A36" s="514"/>
      <c r="B36" s="506"/>
      <c r="C36" s="506"/>
      <c r="D36" s="506"/>
      <c r="E36" s="506"/>
      <c r="F36" s="517"/>
      <c r="G36" s="157" t="s">
        <v>863</v>
      </c>
      <c r="H36" s="158" t="s">
        <v>492</v>
      </c>
      <c r="I36" s="159">
        <v>45371</v>
      </c>
      <c r="J36" s="159">
        <v>45585</v>
      </c>
      <c r="K36" s="512"/>
      <c r="L36" s="508"/>
      <c r="M36" s="17"/>
      <c r="N36" s="17"/>
      <c r="O36" s="17"/>
      <c r="P36" s="17"/>
    </row>
    <row r="37" spans="1:16" ht="16.5" customHeight="1" thickBot="1">
      <c r="B37" s="401" t="s">
        <v>13</v>
      </c>
      <c r="C37" s="402"/>
      <c r="D37" s="402"/>
      <c r="E37" s="402"/>
      <c r="F37" s="402"/>
      <c r="G37" s="518"/>
      <c r="H37" s="518"/>
      <c r="I37" s="518"/>
      <c r="J37" s="518"/>
      <c r="K37" s="160"/>
      <c r="L37" s="161"/>
      <c r="M37" s="8"/>
      <c r="N37" s="8"/>
      <c r="O37" s="8"/>
    </row>
    <row r="38" spans="1:16" ht="11.25" customHeight="1">
      <c r="B38" s="7"/>
      <c r="C38" s="7"/>
      <c r="D38" s="7"/>
      <c r="E38" s="98"/>
      <c r="F38" s="14"/>
      <c r="G38" s="15"/>
      <c r="H38" s="15"/>
      <c r="I38" s="162"/>
      <c r="J38" s="163"/>
      <c r="K38" s="15"/>
      <c r="L38" s="15"/>
      <c r="M38" s="8"/>
      <c r="N38" s="8"/>
      <c r="O38" s="8"/>
    </row>
    <row r="39" spans="1:16" ht="11.25" customHeight="1">
      <c r="B39" s="7"/>
      <c r="C39" s="7"/>
      <c r="D39" s="7"/>
      <c r="E39" s="14"/>
      <c r="F39" s="15"/>
      <c r="G39" s="15"/>
      <c r="H39" s="15"/>
      <c r="I39" s="163"/>
      <c r="J39" s="162"/>
      <c r="K39" s="15"/>
      <c r="L39" s="15"/>
      <c r="M39" s="8"/>
      <c r="N39" s="8"/>
    </row>
    <row r="40" spans="1:16" ht="11.25" customHeight="1">
      <c r="B40" s="7"/>
      <c r="C40" s="7"/>
      <c r="D40" s="7"/>
      <c r="E40" s="14"/>
      <c r="F40" s="15"/>
      <c r="G40" s="15"/>
      <c r="H40" s="15"/>
      <c r="I40" s="163"/>
      <c r="J40" s="162"/>
      <c r="K40" s="15"/>
      <c r="L40" s="15"/>
      <c r="M40" s="8"/>
      <c r="N40" s="8"/>
    </row>
    <row r="41" spans="1:16">
      <c r="B41" s="7"/>
      <c r="C41" s="7"/>
      <c r="D41" s="7"/>
      <c r="E41" s="14"/>
      <c r="F41" s="15"/>
      <c r="G41" s="15"/>
      <c r="H41" s="15"/>
      <c r="I41" s="163"/>
      <c r="J41" s="162"/>
      <c r="K41" s="15"/>
      <c r="L41" s="15"/>
      <c r="M41" s="8"/>
      <c r="N41" s="8"/>
    </row>
    <row r="42" spans="1:16">
      <c r="B42" s="7"/>
      <c r="C42" s="7"/>
      <c r="D42" s="7"/>
      <c r="E42" s="14"/>
      <c r="F42" s="15"/>
      <c r="G42" s="15"/>
      <c r="H42" s="15"/>
      <c r="I42" s="163"/>
      <c r="J42" s="162"/>
      <c r="K42" s="15"/>
      <c r="L42" s="15"/>
      <c r="M42" s="8"/>
      <c r="N42" s="8"/>
    </row>
    <row r="43" spans="1:16">
      <c r="B43" s="7"/>
      <c r="C43" s="7"/>
      <c r="D43" s="7"/>
      <c r="E43" s="14"/>
      <c r="F43" s="15"/>
      <c r="G43" s="15"/>
      <c r="H43" s="15"/>
      <c r="I43" s="163"/>
      <c r="J43" s="162"/>
      <c r="K43" s="15"/>
      <c r="L43" s="15"/>
      <c r="M43" s="8"/>
      <c r="N43" s="8"/>
    </row>
    <row r="44" spans="1:16">
      <c r="B44" s="7"/>
      <c r="C44" s="7"/>
      <c r="D44" s="7"/>
      <c r="E44" s="14"/>
      <c r="F44" s="15"/>
      <c r="G44" s="15"/>
      <c r="H44" s="15"/>
      <c r="I44" s="163"/>
      <c r="J44" s="162"/>
      <c r="K44" s="15"/>
      <c r="L44" s="15"/>
      <c r="M44" s="8"/>
      <c r="N44" s="8"/>
    </row>
    <row r="45" spans="1:16">
      <c r="B45" s="7"/>
      <c r="C45" s="7"/>
      <c r="D45" s="7"/>
      <c r="E45" s="14"/>
      <c r="F45" s="15"/>
      <c r="G45" s="15"/>
      <c r="H45" s="15"/>
      <c r="I45" s="163"/>
      <c r="J45" s="162"/>
      <c r="K45" s="15"/>
      <c r="L45" s="15"/>
      <c r="M45" s="8"/>
      <c r="N45" s="8"/>
    </row>
    <row r="46" spans="1:16">
      <c r="B46" s="7"/>
      <c r="C46" s="7"/>
      <c r="D46" s="7"/>
      <c r="E46" s="14"/>
      <c r="F46" s="15"/>
      <c r="G46" s="15"/>
      <c r="H46" s="15"/>
      <c r="I46" s="163"/>
      <c r="J46" s="162"/>
      <c r="K46" s="15"/>
      <c r="L46" s="15"/>
      <c r="M46" s="8"/>
      <c r="N46" s="8"/>
    </row>
    <row r="47" spans="1:16">
      <c r="B47" s="7"/>
      <c r="C47" s="7"/>
      <c r="D47" s="7"/>
      <c r="E47" s="14"/>
      <c r="F47" s="15"/>
      <c r="G47" s="15"/>
      <c r="H47" s="15"/>
      <c r="I47" s="163"/>
      <c r="J47" s="162"/>
      <c r="K47" s="15"/>
      <c r="L47" s="15"/>
      <c r="M47" s="8"/>
      <c r="N47" s="8"/>
    </row>
    <row r="48" spans="1:16">
      <c r="B48" s="7"/>
      <c r="C48" s="7"/>
      <c r="D48" s="7"/>
      <c r="E48" s="14"/>
      <c r="F48" s="15"/>
      <c r="G48" s="15"/>
      <c r="H48" s="15"/>
      <c r="I48" s="163"/>
      <c r="J48" s="162"/>
      <c r="K48" s="15"/>
      <c r="L48" s="15"/>
      <c r="M48" s="8"/>
      <c r="N48" s="8"/>
    </row>
    <row r="49" spans="2:11">
      <c r="B49" s="98"/>
      <c r="C49" s="14"/>
      <c r="D49" s="15"/>
      <c r="E49" s="99"/>
      <c r="F49" s="15"/>
      <c r="G49" s="15"/>
      <c r="H49" s="15"/>
      <c r="I49" s="162"/>
      <c r="J49" s="163"/>
      <c r="K49" s="7"/>
    </row>
    <row r="50" spans="2:11">
      <c r="B50" s="98"/>
      <c r="C50" s="14"/>
      <c r="D50" s="15"/>
      <c r="E50" s="99"/>
      <c r="F50" s="15"/>
      <c r="G50" s="15"/>
      <c r="H50" s="15"/>
      <c r="I50" s="162"/>
      <c r="J50" s="163"/>
      <c r="K50" s="7"/>
    </row>
    <row r="51" spans="2:11">
      <c r="B51" s="98"/>
      <c r="C51" s="14"/>
      <c r="D51" s="15"/>
      <c r="E51" s="99"/>
      <c r="F51" s="15"/>
      <c r="G51" s="15"/>
      <c r="H51" s="15"/>
      <c r="I51" s="162"/>
      <c r="J51" s="163"/>
      <c r="K51" s="7"/>
    </row>
    <row r="52" spans="2:11">
      <c r="B52" s="98"/>
      <c r="C52" s="14"/>
      <c r="D52" s="15"/>
      <c r="E52" s="99"/>
      <c r="F52" s="15"/>
      <c r="G52" s="15"/>
      <c r="H52" s="15"/>
      <c r="I52" s="162"/>
      <c r="J52" s="163"/>
      <c r="K52" s="7"/>
    </row>
    <row r="53" spans="2:11">
      <c r="B53" s="98"/>
      <c r="C53" s="14"/>
      <c r="D53" s="15"/>
      <c r="E53" s="99"/>
      <c r="F53" s="15"/>
      <c r="G53" s="15"/>
      <c r="H53" s="15"/>
      <c r="I53" s="162"/>
      <c r="J53" s="163"/>
      <c r="K53" s="7"/>
    </row>
    <row r="54" spans="2:11">
      <c r="B54" s="98"/>
      <c r="C54" s="14"/>
      <c r="D54" s="15"/>
      <c r="E54" s="99"/>
      <c r="F54" s="15"/>
      <c r="G54" s="15"/>
      <c r="H54" s="15"/>
      <c r="I54" s="162"/>
      <c r="J54" s="163"/>
      <c r="K54" s="7"/>
    </row>
    <row r="55" spans="2:11">
      <c r="B55" s="98"/>
      <c r="C55" s="14"/>
      <c r="D55" s="15"/>
      <c r="E55" s="99"/>
      <c r="F55" s="15"/>
      <c r="G55" s="15"/>
      <c r="H55" s="15"/>
      <c r="I55" s="162"/>
      <c r="J55" s="163"/>
      <c r="K55" s="7"/>
    </row>
    <row r="56" spans="2:11">
      <c r="B56" s="98"/>
      <c r="C56" s="14"/>
      <c r="D56" s="15"/>
      <c r="E56" s="99"/>
      <c r="F56" s="15"/>
      <c r="G56" s="15"/>
      <c r="H56" s="15"/>
      <c r="I56" s="162"/>
      <c r="J56" s="163"/>
      <c r="K56" s="7"/>
    </row>
    <row r="57" spans="2:11">
      <c r="B57" s="98"/>
      <c r="C57" s="14"/>
      <c r="D57" s="15"/>
      <c r="E57" s="99"/>
      <c r="F57" s="15"/>
      <c r="G57" s="15"/>
      <c r="H57" s="15"/>
      <c r="I57" s="162"/>
      <c r="J57" s="163"/>
      <c r="K57" s="7"/>
    </row>
    <row r="58" spans="2:11">
      <c r="B58" s="98"/>
      <c r="C58" s="14"/>
      <c r="D58" s="15"/>
      <c r="E58" s="99"/>
      <c r="F58" s="15"/>
      <c r="G58" s="15"/>
      <c r="H58" s="15"/>
      <c r="I58" s="162"/>
      <c r="J58" s="163"/>
      <c r="K58" s="7"/>
    </row>
    <row r="59" spans="2:11">
      <c r="B59" s="98"/>
      <c r="C59" s="14"/>
      <c r="D59" s="15"/>
      <c r="E59" s="99"/>
      <c r="F59" s="15"/>
      <c r="G59" s="15"/>
      <c r="H59" s="15"/>
      <c r="I59" s="162"/>
      <c r="J59" s="163"/>
      <c r="K59" s="7"/>
    </row>
    <row r="60" spans="2:11">
      <c r="B60" s="98"/>
      <c r="C60" s="14"/>
      <c r="D60" s="15"/>
      <c r="E60" s="99"/>
      <c r="F60" s="15"/>
      <c r="G60" s="15"/>
      <c r="H60" s="15"/>
      <c r="I60" s="162"/>
      <c r="J60" s="163"/>
      <c r="K60" s="7"/>
    </row>
    <row r="61" spans="2:11">
      <c r="B61" s="98"/>
      <c r="C61" s="14"/>
      <c r="D61" s="15"/>
      <c r="E61" s="99"/>
      <c r="F61" s="15"/>
      <c r="G61" s="15"/>
      <c r="H61" s="15"/>
      <c r="I61" s="162"/>
      <c r="J61" s="163"/>
      <c r="K61" s="7"/>
    </row>
    <row r="62" spans="2:11">
      <c r="B62" s="98"/>
      <c r="C62" s="14"/>
      <c r="D62" s="15"/>
      <c r="E62" s="99"/>
      <c r="F62" s="15"/>
      <c r="G62" s="15"/>
      <c r="H62" s="15"/>
      <c r="I62" s="162"/>
      <c r="J62" s="163"/>
      <c r="K62" s="7"/>
    </row>
    <row r="63" spans="2:11">
      <c r="B63" s="98"/>
      <c r="C63" s="14"/>
      <c r="D63" s="15"/>
      <c r="E63" s="99"/>
      <c r="F63" s="15"/>
      <c r="G63" s="15"/>
      <c r="H63" s="15"/>
      <c r="I63" s="162"/>
      <c r="J63" s="163"/>
      <c r="K63" s="7"/>
    </row>
    <row r="64" spans="2:11">
      <c r="B64" s="98"/>
      <c r="C64" s="14"/>
      <c r="D64" s="15"/>
      <c r="E64" s="99"/>
      <c r="F64" s="15"/>
      <c r="G64" s="15"/>
      <c r="H64" s="15"/>
      <c r="I64" s="162"/>
      <c r="J64" s="163"/>
      <c r="K64" s="7"/>
    </row>
    <row r="65" spans="2:11">
      <c r="B65" s="98"/>
      <c r="C65" s="14"/>
      <c r="D65" s="15"/>
      <c r="E65" s="99"/>
      <c r="F65" s="15"/>
      <c r="G65" s="15"/>
      <c r="H65" s="15"/>
      <c r="I65" s="162"/>
      <c r="J65" s="163"/>
      <c r="K65" s="7"/>
    </row>
    <row r="66" spans="2:11">
      <c r="B66" s="98"/>
      <c r="C66" s="14"/>
      <c r="D66" s="15"/>
      <c r="E66" s="99"/>
      <c r="F66" s="15"/>
      <c r="G66" s="15"/>
      <c r="H66" s="15"/>
      <c r="I66" s="162"/>
      <c r="J66" s="163"/>
      <c r="K66" s="7"/>
    </row>
    <row r="67" spans="2:11">
      <c r="B67" s="98"/>
      <c r="C67" s="14"/>
      <c r="D67" s="15"/>
      <c r="E67" s="99"/>
      <c r="F67" s="15"/>
      <c r="G67" s="15"/>
      <c r="H67" s="15"/>
      <c r="I67" s="162"/>
      <c r="J67" s="163"/>
      <c r="K67" s="7"/>
    </row>
    <row r="68" spans="2:11">
      <c r="B68" s="98"/>
      <c r="C68" s="14"/>
      <c r="D68" s="15"/>
      <c r="E68" s="99"/>
      <c r="F68" s="15"/>
      <c r="G68" s="15"/>
      <c r="H68" s="15"/>
      <c r="I68" s="162"/>
      <c r="J68" s="163"/>
      <c r="K68" s="7"/>
    </row>
    <row r="69" spans="2:11">
      <c r="B69" s="98"/>
      <c r="C69" s="14"/>
      <c r="D69" s="15"/>
      <c r="E69" s="99"/>
      <c r="F69" s="15"/>
      <c r="G69" s="15"/>
      <c r="H69" s="15"/>
      <c r="I69" s="162"/>
      <c r="J69" s="163"/>
      <c r="K69" s="7"/>
    </row>
    <row r="70" spans="2:11">
      <c r="B70" s="98"/>
      <c r="C70" s="14"/>
      <c r="D70" s="15"/>
      <c r="E70" s="99"/>
      <c r="F70" s="15"/>
      <c r="G70" s="15"/>
      <c r="H70" s="15"/>
      <c r="I70" s="162"/>
      <c r="J70" s="163"/>
      <c r="K70" s="7"/>
    </row>
    <row r="71" spans="2:11">
      <c r="B71" s="98"/>
      <c r="C71" s="14"/>
      <c r="D71" s="15"/>
      <c r="E71" s="99"/>
      <c r="F71" s="15"/>
      <c r="G71" s="15"/>
      <c r="H71" s="15"/>
      <c r="I71" s="162"/>
      <c r="J71" s="163"/>
      <c r="K71" s="7"/>
    </row>
    <row r="72" spans="2:11">
      <c r="B72" s="98"/>
      <c r="C72" s="14"/>
      <c r="D72" s="15"/>
      <c r="E72" s="99"/>
      <c r="F72" s="15"/>
      <c r="G72" s="15"/>
      <c r="H72" s="15"/>
      <c r="I72" s="162"/>
      <c r="J72" s="163"/>
      <c r="K72" s="7"/>
    </row>
    <row r="73" spans="2:11">
      <c r="B73" s="98"/>
      <c r="C73" s="14"/>
      <c r="D73" s="15"/>
      <c r="E73" s="99"/>
      <c r="F73" s="15"/>
      <c r="G73" s="15"/>
      <c r="H73" s="15"/>
      <c r="I73" s="162"/>
      <c r="J73" s="163"/>
      <c r="K73" s="7"/>
    </row>
    <row r="74" spans="2:11">
      <c r="B74" s="98"/>
      <c r="C74" s="14"/>
      <c r="D74" s="15"/>
      <c r="E74" s="99"/>
      <c r="F74" s="15"/>
      <c r="G74" s="15"/>
      <c r="H74" s="15"/>
      <c r="I74" s="162"/>
      <c r="J74" s="163"/>
      <c r="K74" s="7"/>
    </row>
    <row r="75" spans="2:11">
      <c r="B75" s="98"/>
      <c r="C75" s="14"/>
      <c r="D75" s="15"/>
      <c r="E75" s="99"/>
      <c r="F75" s="15"/>
      <c r="G75" s="15"/>
      <c r="H75" s="15"/>
      <c r="I75" s="162"/>
      <c r="J75" s="163"/>
      <c r="K75" s="7"/>
    </row>
    <row r="76" spans="2:11">
      <c r="B76" s="98"/>
      <c r="C76" s="14"/>
      <c r="D76" s="15"/>
      <c r="E76" s="99"/>
      <c r="F76" s="15"/>
      <c r="G76" s="15"/>
      <c r="H76" s="15"/>
      <c r="I76" s="162"/>
      <c r="J76" s="163"/>
      <c r="K76" s="7"/>
    </row>
    <row r="77" spans="2:11">
      <c r="B77" s="98"/>
      <c r="C77" s="14"/>
      <c r="D77" s="15"/>
      <c r="E77" s="99"/>
      <c r="F77" s="15"/>
      <c r="G77" s="15"/>
      <c r="H77" s="15"/>
      <c r="I77" s="162"/>
      <c r="J77" s="163"/>
      <c r="K77" s="7"/>
    </row>
    <row r="78" spans="2:11">
      <c r="B78" s="98"/>
      <c r="C78" s="14"/>
      <c r="D78" s="15"/>
      <c r="E78" s="99"/>
      <c r="F78" s="15"/>
      <c r="G78" s="15"/>
      <c r="H78" s="15"/>
      <c r="I78" s="162"/>
      <c r="J78" s="163"/>
      <c r="K78" s="7"/>
    </row>
    <row r="79" spans="2:11">
      <c r="B79" s="98"/>
      <c r="C79" s="14"/>
      <c r="D79" s="15"/>
      <c r="E79" s="99"/>
      <c r="F79" s="15"/>
      <c r="G79" s="15"/>
      <c r="H79" s="15"/>
      <c r="I79" s="162"/>
      <c r="J79" s="163"/>
      <c r="K79" s="7"/>
    </row>
    <row r="80" spans="2:11">
      <c r="B80" s="98"/>
      <c r="C80" s="14"/>
      <c r="D80" s="15"/>
      <c r="E80" s="99"/>
      <c r="F80" s="15"/>
      <c r="G80" s="15"/>
      <c r="H80" s="15"/>
      <c r="I80" s="162"/>
      <c r="J80" s="163"/>
      <c r="K80" s="7"/>
    </row>
    <row r="81" spans="2:11">
      <c r="B81" s="98"/>
      <c r="C81" s="14"/>
      <c r="D81" s="15"/>
      <c r="E81" s="99"/>
      <c r="F81" s="15"/>
      <c r="G81" s="15"/>
      <c r="H81" s="15"/>
      <c r="I81" s="162"/>
      <c r="J81" s="163"/>
      <c r="K81" s="7"/>
    </row>
    <row r="82" spans="2:11">
      <c r="B82" s="98"/>
      <c r="C82" s="14"/>
      <c r="D82" s="15"/>
      <c r="E82" s="99"/>
      <c r="F82" s="15"/>
      <c r="G82" s="15"/>
      <c r="H82" s="15"/>
      <c r="I82" s="162"/>
      <c r="J82" s="163"/>
      <c r="K82" s="7"/>
    </row>
    <row r="83" spans="2:11">
      <c r="B83" s="98"/>
      <c r="C83" s="14"/>
      <c r="D83" s="15"/>
      <c r="E83" s="99"/>
      <c r="F83" s="15"/>
      <c r="G83" s="15"/>
      <c r="H83" s="15"/>
      <c r="I83" s="162"/>
      <c r="J83" s="163"/>
      <c r="K83" s="7"/>
    </row>
    <row r="84" spans="2:11">
      <c r="B84" s="98"/>
      <c r="C84" s="14"/>
      <c r="D84" s="15"/>
      <c r="E84" s="99"/>
      <c r="F84" s="15"/>
      <c r="G84" s="15"/>
      <c r="H84" s="15"/>
      <c r="I84" s="162"/>
      <c r="J84" s="163"/>
      <c r="K84" s="7"/>
    </row>
    <row r="85" spans="2:11">
      <c r="B85" s="98"/>
      <c r="C85" s="14"/>
      <c r="D85" s="15"/>
      <c r="E85" s="99"/>
      <c r="F85" s="15"/>
      <c r="G85" s="15"/>
      <c r="H85" s="15"/>
      <c r="I85" s="162"/>
      <c r="J85" s="163"/>
      <c r="K85" s="7"/>
    </row>
    <row r="86" spans="2:11">
      <c r="B86" s="98"/>
      <c r="C86" s="14"/>
      <c r="D86" s="15"/>
      <c r="E86" s="99"/>
      <c r="F86" s="15"/>
      <c r="G86" s="15"/>
      <c r="H86" s="15"/>
      <c r="I86" s="162"/>
      <c r="J86" s="163"/>
      <c r="K86" s="7"/>
    </row>
    <row r="87" spans="2:11">
      <c r="B87" s="98"/>
      <c r="C87" s="14"/>
      <c r="D87" s="15"/>
      <c r="E87" s="99"/>
      <c r="F87" s="15"/>
      <c r="G87" s="15"/>
      <c r="H87" s="15"/>
      <c r="I87" s="162"/>
      <c r="J87" s="163"/>
      <c r="K87" s="7"/>
    </row>
    <row r="88" spans="2:11">
      <c r="B88" s="98"/>
      <c r="C88" s="14"/>
      <c r="D88" s="15"/>
      <c r="E88" s="99"/>
      <c r="F88" s="15"/>
      <c r="G88" s="15"/>
      <c r="H88" s="15"/>
      <c r="I88" s="162"/>
      <c r="J88" s="163"/>
      <c r="K88" s="7"/>
    </row>
    <row r="89" spans="2:11">
      <c r="B89" s="98"/>
      <c r="C89" s="14"/>
      <c r="D89" s="15"/>
      <c r="E89" s="99"/>
      <c r="F89" s="15"/>
      <c r="G89" s="15"/>
      <c r="H89" s="15"/>
      <c r="I89" s="162"/>
      <c r="J89" s="163"/>
      <c r="K89" s="7"/>
    </row>
    <row r="90" spans="2:11">
      <c r="B90" s="98"/>
      <c r="C90" s="14"/>
      <c r="D90" s="15"/>
      <c r="E90" s="99"/>
      <c r="F90" s="15"/>
      <c r="G90" s="15"/>
      <c r="H90" s="15"/>
      <c r="I90" s="162"/>
      <c r="J90" s="163"/>
      <c r="K90" s="7"/>
    </row>
    <row r="91" spans="2:11">
      <c r="B91" s="98"/>
      <c r="C91" s="14"/>
      <c r="D91" s="15"/>
      <c r="E91" s="99"/>
      <c r="F91" s="15"/>
      <c r="G91" s="15"/>
      <c r="H91" s="15"/>
      <c r="I91" s="162"/>
      <c r="J91" s="163"/>
      <c r="K91" s="7"/>
    </row>
    <row r="92" spans="2:11">
      <c r="B92" s="98"/>
      <c r="C92" s="14"/>
      <c r="D92" s="15"/>
      <c r="E92" s="99"/>
      <c r="F92" s="15"/>
      <c r="G92" s="15"/>
      <c r="H92" s="15"/>
      <c r="I92" s="162"/>
      <c r="J92" s="163"/>
      <c r="K92" s="7"/>
    </row>
    <row r="93" spans="2:11">
      <c r="B93" s="98"/>
      <c r="C93" s="14"/>
      <c r="D93" s="15"/>
      <c r="E93" s="99"/>
      <c r="F93" s="15"/>
      <c r="G93" s="15"/>
      <c r="H93" s="15"/>
      <c r="I93" s="162"/>
      <c r="J93" s="163"/>
      <c r="K93" s="7"/>
    </row>
    <row r="94" spans="2:11">
      <c r="B94" s="98"/>
      <c r="C94" s="14"/>
      <c r="D94" s="15"/>
      <c r="E94" s="99"/>
      <c r="F94" s="15"/>
      <c r="G94" s="15"/>
      <c r="H94" s="15"/>
      <c r="I94" s="162"/>
      <c r="J94" s="163"/>
      <c r="K94" s="7"/>
    </row>
    <row r="95" spans="2:11">
      <c r="B95" s="98"/>
      <c r="C95" s="14"/>
      <c r="D95" s="14"/>
      <c r="E95" s="15"/>
      <c r="F95" s="99"/>
      <c r="G95" s="15"/>
      <c r="H95" s="15"/>
      <c r="I95" s="162"/>
      <c r="J95" s="162"/>
    </row>
    <row r="96" spans="2:11">
      <c r="B96" s="98"/>
      <c r="C96" s="14"/>
      <c r="D96" s="14"/>
      <c r="E96" s="15"/>
      <c r="F96" s="99"/>
      <c r="G96" s="15"/>
      <c r="H96" s="15"/>
      <c r="I96" s="162"/>
      <c r="J96" s="162"/>
    </row>
    <row r="97" spans="2:10">
      <c r="B97" s="98"/>
      <c r="C97" s="14"/>
      <c r="D97" s="14"/>
      <c r="E97" s="15"/>
      <c r="F97" s="99"/>
      <c r="G97" s="15"/>
      <c r="H97" s="15"/>
      <c r="I97" s="162"/>
      <c r="J97" s="162"/>
    </row>
    <row r="98" spans="2:10">
      <c r="B98" s="98"/>
      <c r="C98" s="14"/>
      <c r="D98" s="14"/>
      <c r="E98" s="15"/>
      <c r="F98" s="99"/>
      <c r="G98" s="15"/>
      <c r="H98" s="15"/>
      <c r="I98" s="162"/>
      <c r="J98" s="162"/>
    </row>
    <row r="99" spans="2:10">
      <c r="B99" s="98"/>
      <c r="C99" s="14"/>
      <c r="D99" s="14"/>
      <c r="E99" s="15"/>
      <c r="F99" s="99"/>
      <c r="G99" s="15"/>
      <c r="H99" s="15"/>
      <c r="I99" s="162"/>
      <c r="J99" s="162"/>
    </row>
    <row r="100" spans="2:10">
      <c r="B100" s="98"/>
      <c r="C100" s="14"/>
      <c r="D100" s="14"/>
      <c r="E100" s="15"/>
      <c r="F100" s="99"/>
      <c r="G100" s="15"/>
      <c r="H100" s="15"/>
      <c r="I100" s="162"/>
      <c r="J100" s="162"/>
    </row>
    <row r="101" spans="2:10">
      <c r="B101" s="98"/>
      <c r="C101" s="14"/>
      <c r="D101" s="14"/>
      <c r="E101" s="15"/>
      <c r="F101" s="99"/>
      <c r="G101" s="15"/>
      <c r="H101" s="15"/>
      <c r="I101" s="162"/>
      <c r="J101" s="162"/>
    </row>
    <row r="102" spans="2:10">
      <c r="B102" s="98"/>
      <c r="C102" s="14"/>
      <c r="D102" s="14"/>
      <c r="E102" s="15"/>
      <c r="F102" s="99"/>
      <c r="G102" s="15"/>
      <c r="H102" s="15"/>
      <c r="I102" s="162"/>
      <c r="J102" s="162"/>
    </row>
    <row r="103" spans="2:10">
      <c r="B103" s="98"/>
      <c r="C103" s="14"/>
      <c r="D103" s="14"/>
      <c r="E103" s="15"/>
      <c r="F103" s="99"/>
      <c r="G103" s="15"/>
      <c r="H103" s="15"/>
      <c r="I103" s="162"/>
      <c r="J103" s="162"/>
    </row>
    <row r="104" spans="2:10">
      <c r="B104" s="98"/>
      <c r="C104" s="14"/>
      <c r="D104" s="14"/>
      <c r="E104" s="15"/>
      <c r="F104" s="99"/>
      <c r="G104" s="15"/>
      <c r="H104" s="15"/>
      <c r="I104" s="162"/>
      <c r="J104" s="162"/>
    </row>
    <row r="105" spans="2:10">
      <c r="B105" s="98"/>
      <c r="C105" s="14"/>
      <c r="D105" s="14"/>
      <c r="E105" s="15"/>
      <c r="F105" s="99"/>
      <c r="G105" s="15"/>
      <c r="H105" s="15"/>
      <c r="I105" s="162"/>
      <c r="J105" s="162"/>
    </row>
    <row r="106" spans="2:10">
      <c r="B106" s="98"/>
      <c r="C106" s="14"/>
      <c r="D106" s="14"/>
      <c r="E106" s="15"/>
      <c r="F106" s="99"/>
      <c r="G106" s="15"/>
      <c r="H106" s="15"/>
      <c r="I106" s="162"/>
      <c r="J106" s="162"/>
    </row>
    <row r="107" spans="2:10">
      <c r="B107" s="98"/>
      <c r="C107" s="14"/>
      <c r="D107" s="14"/>
      <c r="E107" s="15"/>
      <c r="F107" s="99"/>
      <c r="G107" s="15"/>
      <c r="H107" s="15"/>
      <c r="I107" s="162"/>
      <c r="J107" s="162"/>
    </row>
    <row r="108" spans="2:10">
      <c r="B108" s="98"/>
      <c r="C108" s="14"/>
      <c r="D108" s="14"/>
      <c r="E108" s="15"/>
      <c r="F108" s="99"/>
      <c r="G108" s="15"/>
      <c r="H108" s="15"/>
      <c r="I108" s="162"/>
      <c r="J108" s="162"/>
    </row>
    <row r="109" spans="2:10">
      <c r="B109" s="98"/>
      <c r="C109" s="14"/>
      <c r="D109" s="14"/>
      <c r="E109" s="15"/>
      <c r="F109" s="99"/>
      <c r="G109" s="15"/>
      <c r="H109" s="15"/>
      <c r="I109" s="162"/>
      <c r="J109" s="162"/>
    </row>
    <row r="110" spans="2:10">
      <c r="B110" s="98"/>
      <c r="C110" s="14"/>
      <c r="D110" s="14"/>
      <c r="E110" s="15"/>
      <c r="F110" s="99"/>
      <c r="G110" s="15"/>
      <c r="H110" s="15"/>
      <c r="I110" s="162"/>
      <c r="J110" s="162"/>
    </row>
    <row r="111" spans="2:10">
      <c r="B111" s="98"/>
      <c r="C111" s="14"/>
      <c r="D111" s="14"/>
      <c r="E111" s="15"/>
      <c r="F111" s="99"/>
      <c r="G111" s="15"/>
      <c r="H111" s="15"/>
      <c r="I111" s="162"/>
      <c r="J111" s="162"/>
    </row>
    <row r="112" spans="2:10">
      <c r="B112" s="98"/>
      <c r="C112" s="14"/>
      <c r="D112" s="14"/>
      <c r="E112" s="15"/>
      <c r="F112" s="99"/>
      <c r="G112" s="15"/>
      <c r="H112" s="15"/>
      <c r="I112" s="162"/>
      <c r="J112" s="162"/>
    </row>
    <row r="113" spans="2:10">
      <c r="B113" s="98"/>
      <c r="C113" s="14"/>
      <c r="D113" s="14"/>
      <c r="E113" s="15"/>
      <c r="F113" s="99"/>
      <c r="G113" s="15"/>
      <c r="H113" s="15"/>
      <c r="I113" s="162"/>
      <c r="J113" s="162"/>
    </row>
    <row r="114" spans="2:10">
      <c r="B114" s="98"/>
      <c r="C114" s="14"/>
      <c r="D114" s="14"/>
      <c r="E114" s="15"/>
      <c r="F114" s="99"/>
      <c r="G114" s="15"/>
      <c r="H114" s="15"/>
      <c r="I114" s="162"/>
      <c r="J114" s="162"/>
    </row>
    <row r="115" spans="2:10">
      <c r="B115" s="98"/>
      <c r="C115" s="14"/>
      <c r="D115" s="14"/>
      <c r="E115" s="15"/>
      <c r="F115" s="99"/>
      <c r="G115" s="15"/>
      <c r="H115" s="15"/>
      <c r="I115" s="162"/>
      <c r="J115" s="162"/>
    </row>
    <row r="116" spans="2:10">
      <c r="B116" s="98"/>
      <c r="C116" s="14"/>
      <c r="D116" s="14"/>
      <c r="E116" s="15"/>
      <c r="F116" s="99"/>
      <c r="G116" s="15"/>
      <c r="H116" s="15"/>
      <c r="I116" s="162"/>
      <c r="J116" s="162"/>
    </row>
    <row r="117" spans="2:10">
      <c r="B117" s="98"/>
      <c r="C117" s="14"/>
      <c r="D117" s="14"/>
      <c r="E117" s="15"/>
      <c r="F117" s="99"/>
      <c r="G117" s="15"/>
      <c r="H117" s="15"/>
      <c r="I117" s="162"/>
      <c r="J117" s="162"/>
    </row>
    <row r="118" spans="2:10">
      <c r="B118" s="98"/>
      <c r="C118" s="14"/>
      <c r="D118" s="14"/>
      <c r="E118" s="15"/>
      <c r="F118" s="99"/>
      <c r="G118" s="15"/>
      <c r="H118" s="15"/>
      <c r="I118" s="162"/>
      <c r="J118" s="162"/>
    </row>
    <row r="119" spans="2:10">
      <c r="B119" s="98"/>
      <c r="C119" s="14"/>
      <c r="D119" s="14"/>
      <c r="E119" s="15"/>
      <c r="F119" s="99"/>
      <c r="G119" s="15"/>
      <c r="H119" s="15"/>
      <c r="I119" s="162"/>
      <c r="J119" s="162"/>
    </row>
    <row r="120" spans="2:10">
      <c r="B120" s="98"/>
      <c r="C120" s="14"/>
      <c r="D120" s="14"/>
      <c r="E120" s="15"/>
      <c r="F120" s="99"/>
      <c r="G120" s="15"/>
      <c r="H120" s="15"/>
      <c r="I120" s="162"/>
      <c r="J120" s="162"/>
    </row>
    <row r="121" spans="2:10">
      <c r="B121" s="98"/>
      <c r="C121" s="14"/>
      <c r="D121" s="14"/>
      <c r="E121" s="15"/>
      <c r="F121" s="99"/>
      <c r="G121" s="15"/>
      <c r="H121" s="15"/>
      <c r="I121" s="162"/>
      <c r="J121" s="162"/>
    </row>
    <row r="122" spans="2:10">
      <c r="B122" s="98"/>
      <c r="C122" s="14"/>
      <c r="D122" s="14"/>
      <c r="E122" s="15"/>
      <c r="F122" s="99"/>
      <c r="G122" s="15"/>
      <c r="H122" s="15"/>
      <c r="I122" s="162"/>
      <c r="J122" s="162"/>
    </row>
    <row r="123" spans="2:10">
      <c r="B123" s="98"/>
      <c r="C123" s="14"/>
      <c r="D123" s="14"/>
      <c r="E123" s="15"/>
      <c r="F123" s="99"/>
      <c r="G123" s="15"/>
      <c r="H123" s="15"/>
      <c r="I123" s="162"/>
      <c r="J123" s="162"/>
    </row>
    <row r="124" spans="2:10">
      <c r="B124" s="98"/>
      <c r="C124" s="14"/>
      <c r="D124" s="14"/>
      <c r="E124" s="15"/>
      <c r="F124" s="99"/>
      <c r="G124" s="15"/>
      <c r="H124" s="15"/>
      <c r="I124" s="162"/>
      <c r="J124" s="162"/>
    </row>
    <row r="125" spans="2:10">
      <c r="B125" s="98"/>
      <c r="C125" s="14"/>
      <c r="D125" s="14"/>
      <c r="E125" s="15"/>
      <c r="F125" s="99"/>
      <c r="G125" s="15"/>
      <c r="H125" s="15"/>
      <c r="I125" s="162"/>
      <c r="J125" s="162"/>
    </row>
    <row r="126" spans="2:10">
      <c r="B126" s="98"/>
      <c r="C126" s="14"/>
      <c r="D126" s="14"/>
      <c r="E126" s="15"/>
      <c r="F126" s="99"/>
      <c r="G126" s="15"/>
      <c r="H126" s="15"/>
      <c r="I126" s="162"/>
      <c r="J126" s="162"/>
    </row>
    <row r="127" spans="2:10">
      <c r="B127" s="98"/>
      <c r="C127" s="14"/>
      <c r="D127" s="14"/>
      <c r="E127" s="15"/>
      <c r="F127" s="99"/>
      <c r="G127" s="15"/>
      <c r="H127" s="15"/>
      <c r="I127" s="162"/>
      <c r="J127" s="162"/>
    </row>
    <row r="128" spans="2:10">
      <c r="B128" s="98"/>
      <c r="C128" s="14"/>
      <c r="D128" s="14"/>
      <c r="E128" s="15"/>
      <c r="F128" s="99"/>
      <c r="G128" s="15"/>
      <c r="H128" s="15"/>
      <c r="I128" s="162"/>
      <c r="J128" s="162"/>
    </row>
    <row r="129" spans="2:10">
      <c r="B129" s="98"/>
      <c r="C129" s="14"/>
      <c r="D129" s="14"/>
      <c r="E129" s="15"/>
      <c r="F129" s="99"/>
      <c r="G129" s="15"/>
      <c r="H129" s="15"/>
      <c r="I129" s="162"/>
      <c r="J129" s="162"/>
    </row>
    <row r="130" spans="2:10">
      <c r="B130" s="98"/>
      <c r="C130" s="14"/>
      <c r="D130" s="14"/>
      <c r="E130" s="15"/>
      <c r="F130" s="99"/>
      <c r="G130" s="15"/>
      <c r="H130" s="15"/>
      <c r="I130" s="162"/>
      <c r="J130" s="162"/>
    </row>
    <row r="131" spans="2:10">
      <c r="B131" s="98"/>
      <c r="C131" s="14"/>
      <c r="D131" s="14"/>
      <c r="E131" s="15"/>
      <c r="F131" s="99"/>
      <c r="G131" s="15"/>
      <c r="H131" s="15"/>
      <c r="I131" s="162"/>
      <c r="J131" s="162"/>
    </row>
    <row r="132" spans="2:10">
      <c r="B132" s="98"/>
      <c r="C132" s="14"/>
      <c r="D132" s="14"/>
      <c r="E132" s="15"/>
      <c r="F132" s="99"/>
      <c r="G132" s="15"/>
      <c r="H132" s="15"/>
      <c r="I132" s="162"/>
      <c r="J132" s="162"/>
    </row>
    <row r="133" spans="2:10">
      <c r="B133" s="98"/>
      <c r="C133" s="14"/>
      <c r="D133" s="14"/>
      <c r="E133" s="15"/>
      <c r="F133" s="99"/>
      <c r="G133" s="15"/>
      <c r="H133" s="15"/>
      <c r="I133" s="162"/>
      <c r="J133" s="162"/>
    </row>
    <row r="134" spans="2:10">
      <c r="B134" s="98"/>
      <c r="C134" s="14"/>
      <c r="D134" s="14"/>
      <c r="E134" s="15"/>
      <c r="F134" s="99"/>
      <c r="G134" s="15"/>
      <c r="H134" s="15"/>
      <c r="I134" s="162"/>
      <c r="J134" s="162"/>
    </row>
    <row r="135" spans="2:10">
      <c r="B135" s="98"/>
      <c r="C135" s="14"/>
      <c r="D135" s="14"/>
      <c r="E135" s="15"/>
      <c r="F135" s="99"/>
      <c r="G135" s="15"/>
      <c r="H135" s="15"/>
      <c r="I135" s="162"/>
      <c r="J135" s="162"/>
    </row>
    <row r="136" spans="2:10">
      <c r="B136" s="98"/>
      <c r="C136" s="14"/>
      <c r="D136" s="14"/>
      <c r="E136" s="15"/>
      <c r="F136" s="99"/>
      <c r="G136" s="15"/>
      <c r="H136" s="15"/>
      <c r="I136" s="162"/>
      <c r="J136" s="162"/>
    </row>
    <row r="137" spans="2:10">
      <c r="B137" s="98"/>
      <c r="C137" s="14"/>
      <c r="D137" s="14"/>
      <c r="E137" s="15"/>
      <c r="F137" s="99"/>
      <c r="G137" s="15"/>
      <c r="H137" s="15"/>
      <c r="I137" s="162"/>
      <c r="J137" s="162"/>
    </row>
    <row r="138" spans="2:10">
      <c r="B138" s="98"/>
      <c r="C138" s="14"/>
      <c r="D138" s="14"/>
      <c r="E138" s="15"/>
      <c r="F138" s="99"/>
      <c r="G138" s="15"/>
      <c r="H138" s="15"/>
      <c r="I138" s="162"/>
      <c r="J138" s="162"/>
    </row>
    <row r="139" spans="2:10">
      <c r="B139" s="98"/>
      <c r="C139" s="14"/>
      <c r="D139" s="14"/>
      <c r="E139" s="15"/>
      <c r="F139" s="99"/>
      <c r="G139" s="15"/>
      <c r="H139" s="15"/>
      <c r="I139" s="162"/>
      <c r="J139" s="162"/>
    </row>
    <row r="140" spans="2:10">
      <c r="B140" s="98"/>
      <c r="C140" s="14"/>
      <c r="D140" s="14"/>
      <c r="E140" s="15"/>
      <c r="F140" s="99"/>
      <c r="G140" s="15"/>
      <c r="H140" s="15"/>
      <c r="I140" s="162"/>
      <c r="J140" s="162"/>
    </row>
    <row r="141" spans="2:10">
      <c r="B141" s="98"/>
      <c r="C141" s="14"/>
      <c r="D141" s="14"/>
      <c r="E141" s="15"/>
      <c r="F141" s="99"/>
      <c r="G141" s="15"/>
      <c r="H141" s="15"/>
      <c r="I141" s="162"/>
      <c r="J141" s="162"/>
    </row>
    <row r="142" spans="2:10">
      <c r="B142" s="98"/>
      <c r="C142" s="14"/>
      <c r="D142" s="14"/>
      <c r="E142" s="15"/>
      <c r="F142" s="99"/>
      <c r="G142" s="15"/>
      <c r="H142" s="15"/>
      <c r="I142" s="162"/>
      <c r="J142" s="162"/>
    </row>
    <row r="143" spans="2:10">
      <c r="B143" s="98"/>
      <c r="C143" s="14"/>
      <c r="D143" s="14"/>
      <c r="E143" s="15"/>
      <c r="F143" s="99"/>
      <c r="G143" s="15"/>
      <c r="H143" s="15"/>
      <c r="I143" s="162"/>
      <c r="J143" s="162"/>
    </row>
    <row r="144" spans="2:10">
      <c r="B144" s="98"/>
      <c r="C144" s="14"/>
      <c r="D144" s="14"/>
      <c r="E144" s="15"/>
      <c r="F144" s="99"/>
      <c r="G144" s="15"/>
      <c r="H144" s="15"/>
      <c r="I144" s="162"/>
      <c r="J144" s="162"/>
    </row>
    <row r="145" spans="2:10">
      <c r="B145" s="98"/>
      <c r="C145" s="14"/>
      <c r="D145" s="14"/>
      <c r="E145" s="15"/>
      <c r="F145" s="99"/>
      <c r="G145" s="15"/>
      <c r="H145" s="15"/>
      <c r="I145" s="162"/>
      <c r="J145" s="162"/>
    </row>
    <row r="146" spans="2:10">
      <c r="B146" s="98"/>
      <c r="C146" s="14"/>
      <c r="D146" s="14"/>
      <c r="E146" s="15"/>
      <c r="F146" s="99"/>
      <c r="G146" s="15"/>
      <c r="H146" s="15"/>
      <c r="I146" s="162"/>
      <c r="J146" s="162"/>
    </row>
    <row r="147" spans="2:10">
      <c r="B147" s="98"/>
      <c r="C147" s="14"/>
      <c r="D147" s="14"/>
      <c r="E147" s="15"/>
      <c r="F147" s="99"/>
      <c r="G147" s="15"/>
      <c r="H147" s="15"/>
      <c r="I147" s="162"/>
      <c r="J147" s="162"/>
    </row>
    <row r="148" spans="2:10">
      <c r="B148" s="98"/>
      <c r="C148" s="14"/>
      <c r="D148" s="14"/>
      <c r="E148" s="15"/>
      <c r="F148" s="99"/>
      <c r="G148" s="15"/>
      <c r="H148" s="15"/>
      <c r="I148" s="162"/>
      <c r="J148" s="162"/>
    </row>
    <row r="149" spans="2:10">
      <c r="B149" s="98"/>
      <c r="C149" s="14"/>
      <c r="D149" s="14"/>
      <c r="E149" s="15"/>
      <c r="F149" s="99"/>
      <c r="G149" s="15"/>
      <c r="H149" s="15"/>
      <c r="I149" s="162"/>
      <c r="J149" s="162"/>
    </row>
    <row r="150" spans="2:10">
      <c r="B150" s="98"/>
      <c r="C150" s="14"/>
      <c r="D150" s="14"/>
      <c r="E150" s="15"/>
      <c r="F150" s="99"/>
      <c r="G150" s="15"/>
      <c r="H150" s="15"/>
      <c r="I150" s="162"/>
      <c r="J150" s="162"/>
    </row>
    <row r="151" spans="2:10">
      <c r="B151" s="98"/>
      <c r="C151" s="14"/>
      <c r="D151" s="14"/>
      <c r="E151" s="15"/>
      <c r="F151" s="99"/>
      <c r="G151" s="15"/>
      <c r="H151" s="15"/>
      <c r="I151" s="162"/>
      <c r="J151" s="162"/>
    </row>
    <row r="152" spans="2:10">
      <c r="B152" s="98"/>
      <c r="C152" s="14"/>
      <c r="D152" s="14"/>
      <c r="E152" s="15"/>
      <c r="F152" s="99"/>
      <c r="G152" s="15"/>
      <c r="H152" s="15"/>
      <c r="I152" s="162"/>
      <c r="J152" s="162"/>
    </row>
    <row r="153" spans="2:10">
      <c r="B153" s="98"/>
      <c r="C153" s="14"/>
      <c r="D153" s="14"/>
      <c r="E153" s="15"/>
      <c r="F153" s="99"/>
      <c r="G153" s="15"/>
      <c r="H153" s="15"/>
      <c r="I153" s="162"/>
      <c r="J153" s="162"/>
    </row>
    <row r="154" spans="2:10">
      <c r="B154" s="98"/>
      <c r="C154" s="14"/>
      <c r="D154" s="14"/>
      <c r="E154" s="15"/>
      <c r="F154" s="99"/>
      <c r="G154" s="15"/>
      <c r="H154" s="15"/>
      <c r="I154" s="162"/>
      <c r="J154" s="162"/>
    </row>
    <row r="155" spans="2:10">
      <c r="B155" s="98"/>
      <c r="C155" s="14"/>
      <c r="D155" s="14"/>
      <c r="E155" s="15"/>
      <c r="F155" s="99"/>
      <c r="G155" s="15"/>
      <c r="H155" s="15"/>
      <c r="I155" s="162"/>
      <c r="J155" s="162"/>
    </row>
    <row r="156" spans="2:10">
      <c r="B156" s="98"/>
      <c r="C156" s="14"/>
      <c r="D156" s="14"/>
      <c r="E156" s="15"/>
      <c r="F156" s="99"/>
      <c r="G156" s="15"/>
      <c r="H156" s="15"/>
      <c r="I156" s="162"/>
      <c r="J156" s="162"/>
    </row>
    <row r="157" spans="2:10">
      <c r="B157" s="98"/>
      <c r="C157" s="14"/>
      <c r="D157" s="14"/>
      <c r="E157" s="15"/>
      <c r="F157" s="99"/>
      <c r="G157" s="15"/>
      <c r="H157" s="15"/>
      <c r="I157" s="162"/>
      <c r="J157" s="162"/>
    </row>
    <row r="158" spans="2:10">
      <c r="B158" s="98"/>
      <c r="C158" s="14"/>
      <c r="D158" s="14"/>
      <c r="E158" s="15"/>
      <c r="F158" s="99"/>
      <c r="G158" s="15"/>
      <c r="H158" s="15"/>
      <c r="I158" s="162"/>
      <c r="J158" s="162"/>
    </row>
    <row r="159" spans="2:10">
      <c r="B159" s="98"/>
      <c r="C159" s="14"/>
      <c r="D159" s="14"/>
      <c r="E159" s="15"/>
      <c r="F159" s="99"/>
      <c r="G159" s="15"/>
      <c r="H159" s="15"/>
      <c r="I159" s="162"/>
      <c r="J159" s="162"/>
    </row>
    <row r="160" spans="2:10">
      <c r="B160" s="98"/>
      <c r="C160" s="14"/>
      <c r="D160" s="14"/>
      <c r="E160" s="15"/>
      <c r="F160" s="99"/>
      <c r="G160" s="15"/>
      <c r="H160" s="15"/>
      <c r="I160" s="162"/>
      <c r="J160" s="162"/>
    </row>
    <row r="161" spans="2:10">
      <c r="B161" s="98"/>
      <c r="C161" s="14"/>
      <c r="D161" s="14"/>
      <c r="E161" s="15"/>
      <c r="F161" s="99"/>
      <c r="G161" s="15"/>
      <c r="H161" s="15"/>
      <c r="I161" s="162"/>
      <c r="J161" s="162"/>
    </row>
    <row r="162" spans="2:10">
      <c r="B162" s="98"/>
      <c r="C162" s="14"/>
      <c r="D162" s="14"/>
      <c r="E162" s="15"/>
      <c r="F162" s="99"/>
      <c r="G162" s="15"/>
      <c r="H162" s="15"/>
      <c r="I162" s="162"/>
      <c r="J162" s="162"/>
    </row>
    <row r="163" spans="2:10">
      <c r="B163" s="98"/>
      <c r="C163" s="14"/>
      <c r="D163" s="14"/>
      <c r="E163" s="15"/>
      <c r="F163" s="99"/>
      <c r="G163" s="15"/>
      <c r="H163" s="15"/>
      <c r="I163" s="162"/>
      <c r="J163" s="162"/>
    </row>
    <row r="164" spans="2:10">
      <c r="B164" s="98"/>
      <c r="C164" s="14"/>
      <c r="D164" s="14"/>
      <c r="E164" s="15"/>
      <c r="F164" s="99"/>
      <c r="G164" s="15"/>
      <c r="H164" s="15"/>
      <c r="I164" s="162"/>
      <c r="J164" s="162"/>
    </row>
    <row r="165" spans="2:10">
      <c r="B165" s="98"/>
      <c r="C165" s="14"/>
      <c r="D165" s="14"/>
      <c r="E165" s="15"/>
      <c r="F165" s="99"/>
      <c r="G165" s="15"/>
      <c r="H165" s="15"/>
      <c r="I165" s="162"/>
      <c r="J165" s="162"/>
    </row>
    <row r="166" spans="2:10">
      <c r="B166" s="98"/>
      <c r="C166" s="14"/>
      <c r="D166" s="14"/>
      <c r="E166" s="15"/>
      <c r="F166" s="99"/>
      <c r="G166" s="15"/>
      <c r="H166" s="15"/>
      <c r="I166" s="162"/>
      <c r="J166" s="162"/>
    </row>
    <row r="167" spans="2:10">
      <c r="B167" s="98"/>
      <c r="C167" s="14"/>
      <c r="D167" s="14"/>
      <c r="E167" s="15"/>
      <c r="F167" s="99"/>
      <c r="G167" s="15"/>
      <c r="H167" s="15"/>
      <c r="I167" s="162"/>
      <c r="J167" s="162"/>
    </row>
    <row r="168" spans="2:10">
      <c r="B168" s="98"/>
      <c r="C168" s="14"/>
      <c r="D168" s="14"/>
      <c r="E168" s="15"/>
      <c r="F168" s="99"/>
      <c r="G168" s="15"/>
      <c r="H168" s="15"/>
      <c r="I168" s="162"/>
      <c r="J168" s="162"/>
    </row>
    <row r="169" spans="2:10">
      <c r="B169" s="98"/>
      <c r="C169" s="14"/>
      <c r="D169" s="14"/>
      <c r="E169" s="15"/>
      <c r="F169" s="99"/>
      <c r="G169" s="15"/>
      <c r="H169" s="15"/>
      <c r="I169" s="162"/>
      <c r="J169" s="162"/>
    </row>
    <row r="170" spans="2:10">
      <c r="B170" s="98"/>
      <c r="C170" s="14"/>
      <c r="D170" s="14"/>
      <c r="E170" s="15"/>
      <c r="F170" s="99"/>
      <c r="G170" s="15"/>
      <c r="H170" s="15"/>
      <c r="I170" s="162"/>
      <c r="J170" s="162"/>
    </row>
    <row r="171" spans="2:10">
      <c r="B171" s="98"/>
      <c r="C171" s="14"/>
      <c r="D171" s="14"/>
      <c r="E171" s="15"/>
      <c r="F171" s="99"/>
      <c r="G171" s="15"/>
      <c r="H171" s="15"/>
      <c r="I171" s="162"/>
      <c r="J171" s="162"/>
    </row>
    <row r="172" spans="2:10">
      <c r="B172" s="98"/>
      <c r="C172" s="14"/>
      <c r="D172" s="14"/>
      <c r="E172" s="15"/>
      <c r="F172" s="99"/>
      <c r="G172" s="15"/>
      <c r="H172" s="15"/>
      <c r="I172" s="162"/>
      <c r="J172" s="162"/>
    </row>
    <row r="173" spans="2:10">
      <c r="B173" s="98"/>
      <c r="C173" s="14"/>
      <c r="D173" s="14"/>
      <c r="E173" s="15"/>
      <c r="F173" s="99"/>
      <c r="G173" s="15"/>
      <c r="H173" s="15"/>
      <c r="I173" s="162"/>
      <c r="J173" s="162"/>
    </row>
    <row r="174" spans="2:10">
      <c r="B174" s="98"/>
      <c r="C174" s="14"/>
      <c r="D174" s="14"/>
      <c r="E174" s="15"/>
      <c r="F174" s="99"/>
      <c r="G174" s="15"/>
      <c r="H174" s="15"/>
      <c r="I174" s="162"/>
      <c r="J174" s="162"/>
    </row>
    <row r="175" spans="2:10">
      <c r="B175" s="98"/>
      <c r="C175" s="14"/>
      <c r="D175" s="14"/>
      <c r="E175" s="15"/>
      <c r="F175" s="99"/>
      <c r="G175" s="15"/>
      <c r="H175" s="15"/>
      <c r="I175" s="162"/>
      <c r="J175" s="162"/>
    </row>
    <row r="176" spans="2:10">
      <c r="B176" s="98"/>
      <c r="C176" s="14"/>
      <c r="D176" s="14"/>
      <c r="E176" s="15"/>
      <c r="F176" s="99"/>
      <c r="G176" s="15"/>
      <c r="H176" s="15"/>
      <c r="I176" s="162"/>
      <c r="J176" s="162"/>
    </row>
    <row r="177" spans="2:10">
      <c r="B177" s="98"/>
      <c r="C177" s="14"/>
      <c r="D177" s="14"/>
      <c r="E177" s="15"/>
      <c r="F177" s="99"/>
      <c r="G177" s="15"/>
      <c r="H177" s="15"/>
      <c r="I177" s="162"/>
      <c r="J177" s="162"/>
    </row>
    <row r="178" spans="2:10">
      <c r="B178" s="98"/>
      <c r="C178" s="14"/>
      <c r="D178" s="14"/>
      <c r="E178" s="15"/>
      <c r="F178" s="99"/>
      <c r="G178" s="15"/>
      <c r="H178" s="15"/>
      <c r="I178" s="162"/>
      <c r="J178" s="162"/>
    </row>
    <row r="179" spans="2:10">
      <c r="B179" s="98"/>
      <c r="C179" s="14"/>
      <c r="D179" s="14"/>
      <c r="E179" s="15"/>
      <c r="F179" s="99"/>
      <c r="G179" s="15"/>
      <c r="H179" s="15"/>
      <c r="I179" s="162"/>
      <c r="J179" s="162"/>
    </row>
    <row r="180" spans="2:10">
      <c r="B180" s="98"/>
      <c r="C180" s="14"/>
      <c r="D180" s="14"/>
      <c r="E180" s="15"/>
      <c r="F180" s="99"/>
      <c r="G180" s="15"/>
      <c r="H180" s="15"/>
      <c r="I180" s="162"/>
      <c r="J180" s="162"/>
    </row>
    <row r="181" spans="2:10">
      <c r="B181" s="98"/>
      <c r="C181" s="14"/>
      <c r="D181" s="14"/>
      <c r="E181" s="15"/>
      <c r="F181" s="99"/>
      <c r="G181" s="15"/>
      <c r="H181" s="15"/>
      <c r="I181" s="162"/>
      <c r="J181" s="162"/>
    </row>
    <row r="182" spans="2:10">
      <c r="B182" s="98"/>
      <c r="C182" s="14"/>
      <c r="D182" s="14"/>
      <c r="E182" s="15"/>
      <c r="F182" s="99"/>
      <c r="G182" s="15"/>
      <c r="H182" s="15"/>
      <c r="I182" s="162"/>
      <c r="J182" s="162"/>
    </row>
    <row r="183" spans="2:10">
      <c r="B183" s="98"/>
      <c r="C183" s="14"/>
      <c r="D183" s="14"/>
      <c r="E183" s="15"/>
      <c r="F183" s="99"/>
      <c r="G183" s="15"/>
      <c r="H183" s="15"/>
      <c r="I183" s="162"/>
      <c r="J183" s="162"/>
    </row>
    <row r="184" spans="2:10">
      <c r="B184" s="98"/>
      <c r="C184" s="14"/>
      <c r="D184" s="14"/>
      <c r="E184" s="15"/>
      <c r="F184" s="99"/>
      <c r="G184" s="15"/>
      <c r="H184" s="15"/>
      <c r="I184" s="162"/>
      <c r="J184" s="162"/>
    </row>
    <row r="185" spans="2:10">
      <c r="B185" s="98"/>
      <c r="C185" s="14"/>
      <c r="D185" s="14"/>
      <c r="E185" s="15"/>
      <c r="F185" s="99"/>
      <c r="G185" s="15"/>
      <c r="H185" s="15"/>
      <c r="I185" s="162"/>
      <c r="J185" s="162"/>
    </row>
    <row r="186" spans="2:10">
      <c r="B186" s="98"/>
      <c r="C186" s="14"/>
      <c r="D186" s="14"/>
      <c r="E186" s="15"/>
      <c r="F186" s="99"/>
      <c r="G186" s="15"/>
      <c r="H186" s="15"/>
      <c r="I186" s="162"/>
      <c r="J186" s="162"/>
    </row>
    <row r="187" spans="2:10">
      <c r="B187" s="98"/>
      <c r="C187" s="14"/>
      <c r="D187" s="14"/>
      <c r="E187" s="15"/>
      <c r="F187" s="99"/>
      <c r="G187" s="15"/>
      <c r="H187" s="15"/>
      <c r="I187" s="162"/>
      <c r="J187" s="162"/>
    </row>
    <row r="188" spans="2:10">
      <c r="B188" s="98"/>
      <c r="C188" s="14"/>
      <c r="D188" s="14"/>
      <c r="E188" s="15"/>
      <c r="F188" s="99"/>
      <c r="G188" s="15"/>
      <c r="H188" s="15"/>
      <c r="I188" s="162"/>
      <c r="J188" s="162"/>
    </row>
    <row r="189" spans="2:10">
      <c r="B189" s="98"/>
      <c r="C189" s="14"/>
      <c r="D189" s="14"/>
      <c r="E189" s="15"/>
      <c r="F189" s="99"/>
      <c r="G189" s="15"/>
      <c r="H189" s="15"/>
      <c r="I189" s="162"/>
      <c r="J189" s="162"/>
    </row>
    <row r="190" spans="2:10">
      <c r="B190" s="98"/>
      <c r="C190" s="14"/>
      <c r="D190" s="14"/>
      <c r="E190" s="15"/>
      <c r="F190" s="99"/>
      <c r="G190" s="15"/>
      <c r="H190" s="15"/>
      <c r="I190" s="162"/>
      <c r="J190" s="162"/>
    </row>
    <row r="191" spans="2:10">
      <c r="B191" s="98"/>
      <c r="C191" s="14"/>
      <c r="D191" s="14"/>
      <c r="E191" s="15"/>
      <c r="F191" s="99"/>
      <c r="G191" s="15"/>
      <c r="H191" s="15"/>
      <c r="I191" s="162"/>
      <c r="J191" s="162"/>
    </row>
    <row r="192" spans="2:10">
      <c r="B192" s="98"/>
      <c r="C192" s="14"/>
      <c r="D192" s="14"/>
      <c r="E192" s="15"/>
      <c r="F192" s="99"/>
      <c r="G192" s="15"/>
      <c r="H192" s="15"/>
      <c r="I192" s="162"/>
      <c r="J192" s="162"/>
    </row>
    <row r="193" spans="2:10">
      <c r="B193" s="98"/>
      <c r="C193" s="14"/>
      <c r="D193" s="14"/>
      <c r="E193" s="15"/>
      <c r="F193" s="99"/>
      <c r="G193" s="15"/>
      <c r="H193" s="15"/>
      <c r="I193" s="162"/>
      <c r="J193" s="162"/>
    </row>
    <row r="194" spans="2:10">
      <c r="B194" s="98"/>
      <c r="C194" s="14"/>
      <c r="D194" s="14"/>
      <c r="E194" s="15"/>
      <c r="F194" s="99"/>
      <c r="G194" s="15"/>
      <c r="H194" s="15"/>
      <c r="I194" s="162"/>
      <c r="J194" s="162"/>
    </row>
    <row r="195" spans="2:10">
      <c r="B195" s="98"/>
      <c r="C195" s="14"/>
      <c r="D195" s="14"/>
      <c r="E195" s="15"/>
      <c r="F195" s="99"/>
      <c r="G195" s="15"/>
      <c r="H195" s="15"/>
      <c r="I195" s="162"/>
      <c r="J195" s="162"/>
    </row>
    <row r="196" spans="2:10">
      <c r="B196" s="98"/>
      <c r="C196" s="14"/>
      <c r="D196" s="14"/>
      <c r="E196" s="15"/>
      <c r="F196" s="99"/>
      <c r="G196" s="15"/>
      <c r="H196" s="15"/>
      <c r="I196" s="162"/>
      <c r="J196" s="162"/>
    </row>
    <row r="197" spans="2:10">
      <c r="B197" s="98"/>
      <c r="C197" s="14"/>
      <c r="D197" s="14"/>
      <c r="E197" s="15"/>
      <c r="F197" s="99"/>
      <c r="G197" s="15"/>
      <c r="H197" s="15"/>
      <c r="I197" s="162"/>
      <c r="J197" s="162"/>
    </row>
    <row r="198" spans="2:10">
      <c r="B198" s="98"/>
      <c r="C198" s="14"/>
      <c r="D198" s="14"/>
      <c r="E198" s="15"/>
      <c r="F198" s="99"/>
      <c r="G198" s="15"/>
      <c r="H198" s="15"/>
      <c r="I198" s="162"/>
      <c r="J198" s="162"/>
    </row>
    <row r="199" spans="2:10">
      <c r="B199" s="98"/>
      <c r="C199" s="14"/>
      <c r="D199" s="14"/>
      <c r="E199" s="15"/>
      <c r="F199" s="99"/>
      <c r="G199" s="15"/>
      <c r="H199" s="15"/>
      <c r="I199" s="162"/>
      <c r="J199" s="162"/>
    </row>
  </sheetData>
  <sheetProtection formatCells="0" formatColumns="0" formatRows="0" insertColumns="0" insertRows="0" insertHyperlinks="0" deleteColumns="0" deleteRows="0" sort="0" autoFilter="0" pivotTables="0"/>
  <autoFilter ref="B11:L37" xr:uid="{00000000-0001-0000-0000-000000000000}">
    <filterColumn colId="7" showButton="0"/>
    <filterColumn colId="9" showButton="0"/>
    <filterColumn colId="10" showButton="0"/>
  </autoFilter>
  <dataConsolidate/>
  <mergeCells count="61">
    <mergeCell ref="B37:J37"/>
    <mergeCell ref="L33:L36"/>
    <mergeCell ref="K33:K36"/>
    <mergeCell ref="A33:A36"/>
    <mergeCell ref="B33:B36"/>
    <mergeCell ref="C33:C36"/>
    <mergeCell ref="D33:D36"/>
    <mergeCell ref="E33:E36"/>
    <mergeCell ref="F33:F36"/>
    <mergeCell ref="L29:L32"/>
    <mergeCell ref="K29:K32"/>
    <mergeCell ref="A29:A32"/>
    <mergeCell ref="B29:B32"/>
    <mergeCell ref="C29:C32"/>
    <mergeCell ref="D29:D32"/>
    <mergeCell ref="E29:E32"/>
    <mergeCell ref="F29:F32"/>
    <mergeCell ref="L22:L28"/>
    <mergeCell ref="K22:K28"/>
    <mergeCell ref="A22:A28"/>
    <mergeCell ref="B22:B28"/>
    <mergeCell ref="C22:C28"/>
    <mergeCell ref="D22:D28"/>
    <mergeCell ref="E22:E28"/>
    <mergeCell ref="F22:F28"/>
    <mergeCell ref="L17:L21"/>
    <mergeCell ref="K17:K21"/>
    <mergeCell ref="A17:A21"/>
    <mergeCell ref="B17:B21"/>
    <mergeCell ref="C17:C21"/>
    <mergeCell ref="D17:D21"/>
    <mergeCell ref="E17:E21"/>
    <mergeCell ref="F17:F21"/>
    <mergeCell ref="L14:L16"/>
    <mergeCell ref="K14:K16"/>
    <mergeCell ref="A14:A16"/>
    <mergeCell ref="B14:B16"/>
    <mergeCell ref="C14:C16"/>
    <mergeCell ref="D14:D16"/>
    <mergeCell ref="E14:E16"/>
    <mergeCell ref="F14:F16"/>
    <mergeCell ref="K12:K13"/>
    <mergeCell ref="L12:L13"/>
    <mergeCell ref="K11:L11"/>
    <mergeCell ref="F11:F13"/>
    <mergeCell ref="G11:G13"/>
    <mergeCell ref="H11:H13"/>
    <mergeCell ref="I11:J12"/>
    <mergeCell ref="C9:D9"/>
    <mergeCell ref="A11:A13"/>
    <mergeCell ref="B11:B13"/>
    <mergeCell ref="C11:C13"/>
    <mergeCell ref="D11:D13"/>
    <mergeCell ref="E11:E13"/>
    <mergeCell ref="C1:L2"/>
    <mergeCell ref="C3:L3"/>
    <mergeCell ref="B6:B8"/>
    <mergeCell ref="C6:E6"/>
    <mergeCell ref="C7:D7"/>
    <mergeCell ref="C8:D8"/>
    <mergeCell ref="A1:B3"/>
  </mergeCells>
  <dataValidations count="1">
    <dataValidation allowBlank="1" showInputMessage="1" showErrorMessage="1" prompt="Fecha de seguimiento al Plan" sqref="B6:B8" xr:uid="{BBB98A43-FC56-4CA9-82A7-050802C1E30E}"/>
  </dataValidations>
  <printOptions horizontalCentered="1"/>
  <pageMargins left="0.78740157480314965" right="0.78740157480314965" top="1.1811023622047245" bottom="1.1811023622047245" header="0.31496062992125984" footer="0.31496062992125984"/>
  <pageSetup paperSize="5" scale="42" orientation="landscape" horizontalDpi="4294967294" verticalDpi="4294967294" r:id="rId1"/>
  <drawing r:id="rId2"/>
  <legacyDrawingHF r:id="rId3"/>
  <extLst>
    <ext xmlns:x14="http://schemas.microsoft.com/office/spreadsheetml/2009/9/main" uri="{78C0D931-6437-407d-A8EE-F0AAD7539E65}">
      <x14:conditionalFormattings>
        <x14:conditionalFormatting xmlns:xm="http://schemas.microsoft.com/office/excel/2006/main">
          <x14:cfRule type="iconSet" priority="1" id="{4F80EF01-9BC7-450A-82EE-52EB5FBD79C2}">
            <x14:iconSet showValue="0" custom="1">
              <x14:cfvo type="percent">
                <xm:f>0</xm:f>
              </x14:cfvo>
              <x14:cfvo type="num">
                <xm:f>2</xm:f>
              </x14:cfvo>
              <x14:cfvo type="num">
                <xm:f>30</xm:f>
              </x14:cfvo>
              <x14:cfIcon iconSet="3Arrows" iconId="1"/>
              <x14:cfIcon iconSet="3Symbols2" iconId="2"/>
              <x14:cfIcon iconSet="3TrafficLights1" iconId="2"/>
            </x14:iconSet>
          </x14:cfRule>
          <xm:sqref>E7:E9</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A11F0-7F5E-4E40-AF12-60B4DDBE4744}">
  <dimension ref="A1:AO199"/>
  <sheetViews>
    <sheetView showGridLines="0" topLeftCell="B20" zoomScaleNormal="100" zoomScaleSheetLayoutView="85" zoomScalePageLayoutView="130" workbookViewId="0">
      <selection activeCell="J28" sqref="J28:J36"/>
    </sheetView>
  </sheetViews>
  <sheetFormatPr baseColWidth="10" defaultColWidth="11.42578125" defaultRowHeight="11.25" outlineLevelRow="1"/>
  <cols>
    <col min="1" max="1" width="20.7109375" style="103" customWidth="1"/>
    <col min="2" max="2" width="17" style="10" customWidth="1"/>
    <col min="3" max="3" width="15.7109375" style="13" customWidth="1"/>
    <col min="4" max="4" width="24.28515625" style="12" customWidth="1"/>
    <col min="5" max="5" width="24.28515625" style="104" customWidth="1"/>
    <col min="6" max="6" width="5.28515625" style="11" customWidth="1"/>
    <col min="7" max="7" width="41.140625" style="11" customWidth="1"/>
    <col min="8" max="8" width="12.85546875" style="11" customWidth="1"/>
    <col min="9" max="9" width="17.5703125" style="11" customWidth="1"/>
    <col min="10" max="10" width="11.42578125" style="8"/>
    <col min="11" max="11" width="9.85546875" style="7" customWidth="1"/>
    <col min="12" max="16384" width="11.42578125" style="7"/>
  </cols>
  <sheetData>
    <row r="1" spans="1:15" ht="15" customHeight="1">
      <c r="A1" s="520"/>
      <c r="B1" s="308" t="s">
        <v>493</v>
      </c>
      <c r="C1" s="308"/>
      <c r="D1" s="308"/>
      <c r="E1" s="308"/>
      <c r="F1" s="308"/>
      <c r="G1" s="308"/>
      <c r="H1" s="308"/>
      <c r="I1" s="308"/>
      <c r="J1" s="308"/>
      <c r="K1" s="308"/>
    </row>
    <row r="2" spans="1:15" ht="15" customHeight="1">
      <c r="A2" s="521"/>
      <c r="B2" s="467"/>
      <c r="C2" s="467"/>
      <c r="D2" s="467"/>
      <c r="E2" s="467"/>
      <c r="F2" s="467"/>
      <c r="G2" s="467"/>
      <c r="H2" s="467"/>
      <c r="I2" s="467"/>
      <c r="J2" s="467"/>
      <c r="K2" s="467"/>
    </row>
    <row r="3" spans="1:15" ht="21.75" customHeight="1" thickBot="1">
      <c r="A3" s="522"/>
      <c r="B3" s="311" t="s">
        <v>125</v>
      </c>
      <c r="C3" s="311"/>
      <c r="D3" s="311"/>
      <c r="E3" s="311"/>
      <c r="F3" s="311"/>
      <c r="G3" s="311"/>
      <c r="H3" s="311"/>
      <c r="I3" s="311"/>
      <c r="J3" s="311"/>
      <c r="K3" s="311"/>
    </row>
    <row r="4" spans="1:15" ht="12" hidden="1" customHeight="1" thickBot="1">
      <c r="B4" s="137"/>
      <c r="C4" s="137"/>
      <c r="D4" s="137"/>
      <c r="E4" s="137"/>
      <c r="F4" s="137"/>
      <c r="G4" s="137"/>
      <c r="H4" s="137"/>
      <c r="I4" s="137"/>
      <c r="J4" s="137"/>
      <c r="K4" s="137"/>
    </row>
    <row r="5" spans="1:15" ht="12" hidden="1" customHeight="1">
      <c r="B5" s="137"/>
      <c r="C5" s="137"/>
      <c r="D5" s="137"/>
      <c r="E5" s="137"/>
      <c r="F5" s="137"/>
      <c r="G5" s="137"/>
      <c r="H5" s="137"/>
      <c r="I5" s="137"/>
      <c r="J5" s="137"/>
      <c r="K5" s="137"/>
    </row>
    <row r="6" spans="1:15" ht="12" hidden="1" thickBot="1">
      <c r="A6" s="468" t="s">
        <v>124</v>
      </c>
      <c r="B6" s="471" t="s">
        <v>123</v>
      </c>
      <c r="C6" s="472"/>
      <c r="D6" s="473"/>
      <c r="F6" s="27"/>
      <c r="G6" s="27"/>
      <c r="H6" s="27"/>
      <c r="I6" s="27"/>
    </row>
    <row r="7" spans="1:15" hidden="1">
      <c r="A7" s="469"/>
      <c r="B7" s="474" t="s">
        <v>122</v>
      </c>
      <c r="C7" s="475"/>
      <c r="D7" s="30">
        <v>7</v>
      </c>
      <c r="F7" s="27"/>
      <c r="G7" s="27"/>
      <c r="H7" s="27"/>
      <c r="I7" s="27"/>
    </row>
    <row r="8" spans="1:15" ht="12" hidden="1" thickBot="1">
      <c r="A8" s="470"/>
      <c r="B8" s="476" t="s">
        <v>121</v>
      </c>
      <c r="C8" s="477"/>
      <c r="D8" s="29">
        <v>50</v>
      </c>
      <c r="F8" s="27"/>
      <c r="G8" s="27"/>
      <c r="H8" s="27"/>
      <c r="I8" s="27"/>
    </row>
    <row r="9" spans="1:15" ht="12" hidden="1" thickBot="1">
      <c r="A9" s="144">
        <v>45260</v>
      </c>
      <c r="B9" s="485" t="s">
        <v>120</v>
      </c>
      <c r="C9" s="486"/>
      <c r="D9" s="28">
        <v>1</v>
      </c>
      <c r="F9" s="27"/>
      <c r="G9" s="27"/>
      <c r="H9" s="27"/>
      <c r="I9" s="27"/>
    </row>
    <row r="10" spans="1:15" hidden="1"/>
    <row r="11" spans="1:15" ht="21" customHeight="1">
      <c r="A11" s="480" t="s">
        <v>119</v>
      </c>
      <c r="B11" s="480" t="s">
        <v>118</v>
      </c>
      <c r="C11" s="480" t="s">
        <v>117</v>
      </c>
      <c r="D11" s="480" t="s">
        <v>116</v>
      </c>
      <c r="E11" s="480" t="s">
        <v>115</v>
      </c>
      <c r="F11" s="368" t="s">
        <v>12</v>
      </c>
      <c r="G11" s="368" t="s">
        <v>114</v>
      </c>
      <c r="H11" s="366" t="s">
        <v>113</v>
      </c>
      <c r="I11" s="362"/>
      <c r="J11" s="489" t="s">
        <v>126</v>
      </c>
      <c r="K11" s="490"/>
      <c r="L11" s="8"/>
      <c r="M11" s="8"/>
      <c r="N11" s="8"/>
      <c r="O11" s="8"/>
    </row>
    <row r="12" spans="1:15" ht="28.5" customHeight="1">
      <c r="A12" s="480"/>
      <c r="B12" s="480"/>
      <c r="C12" s="480"/>
      <c r="D12" s="480"/>
      <c r="E12" s="480"/>
      <c r="F12" s="368"/>
      <c r="G12" s="368"/>
      <c r="H12" s="365"/>
      <c r="I12" s="361"/>
      <c r="J12" s="364" t="s">
        <v>102</v>
      </c>
      <c r="K12" s="364" t="s">
        <v>98</v>
      </c>
      <c r="L12" s="8"/>
      <c r="M12" s="8"/>
      <c r="N12" s="8"/>
      <c r="O12" s="8"/>
    </row>
    <row r="13" spans="1:15" ht="21.75" customHeight="1" thickBot="1">
      <c r="A13" s="519"/>
      <c r="B13" s="519"/>
      <c r="C13" s="519"/>
      <c r="D13" s="519"/>
      <c r="E13" s="519"/>
      <c r="F13" s="364"/>
      <c r="G13" s="364"/>
      <c r="H13" s="51" t="s">
        <v>94</v>
      </c>
      <c r="I13" s="51" t="s">
        <v>93</v>
      </c>
      <c r="J13" s="424"/>
      <c r="K13" s="424"/>
      <c r="L13" s="8"/>
      <c r="M13" s="8"/>
      <c r="N13" s="8"/>
      <c r="O13" s="8"/>
    </row>
    <row r="14" spans="1:15" s="21" customFormat="1" ht="23.25" customHeight="1">
      <c r="A14" s="523" t="s">
        <v>494</v>
      </c>
      <c r="B14" s="526" t="s">
        <v>26</v>
      </c>
      <c r="C14" s="526" t="s">
        <v>495</v>
      </c>
      <c r="D14" s="526" t="s">
        <v>24</v>
      </c>
      <c r="E14" s="412" t="s">
        <v>496</v>
      </c>
      <c r="F14" s="73" t="s">
        <v>86</v>
      </c>
      <c r="G14" s="105" t="s">
        <v>22</v>
      </c>
      <c r="H14" s="529"/>
      <c r="I14" s="530"/>
      <c r="J14" s="421" t="s">
        <v>497</v>
      </c>
      <c r="K14" s="531" t="s">
        <v>555</v>
      </c>
      <c r="L14" s="22"/>
      <c r="M14" s="22"/>
      <c r="N14" s="22"/>
      <c r="O14" s="22"/>
    </row>
    <row r="15" spans="1:15" s="16" customFormat="1" ht="52.5" customHeight="1" outlineLevel="1">
      <c r="A15" s="524"/>
      <c r="B15" s="527"/>
      <c r="C15" s="527"/>
      <c r="D15" s="527"/>
      <c r="E15" s="413"/>
      <c r="F15" s="19" t="s">
        <v>85</v>
      </c>
      <c r="G15" s="121" t="s">
        <v>498</v>
      </c>
      <c r="H15" s="84">
        <v>45478</v>
      </c>
      <c r="I15" s="84">
        <v>45569</v>
      </c>
      <c r="J15" s="422"/>
      <c r="K15" s="496"/>
      <c r="L15" s="17"/>
      <c r="M15" s="17"/>
      <c r="N15" s="17"/>
      <c r="O15" s="17"/>
    </row>
    <row r="16" spans="1:15" s="16" customFormat="1" ht="40.5" customHeight="1" outlineLevel="1">
      <c r="A16" s="524"/>
      <c r="B16" s="527"/>
      <c r="C16" s="527"/>
      <c r="D16" s="527"/>
      <c r="E16" s="413"/>
      <c r="F16" s="19" t="s">
        <v>83</v>
      </c>
      <c r="G16" s="121" t="s">
        <v>499</v>
      </c>
      <c r="H16" s="84">
        <v>45366</v>
      </c>
      <c r="I16" s="84">
        <v>45518</v>
      </c>
      <c r="J16" s="422"/>
      <c r="K16" s="496"/>
      <c r="L16" s="17"/>
      <c r="M16" s="17"/>
      <c r="N16" s="17"/>
      <c r="O16" s="17"/>
    </row>
    <row r="17" spans="1:15" s="16" customFormat="1" ht="28.5" customHeight="1" outlineLevel="1" thickBot="1">
      <c r="A17" s="525"/>
      <c r="B17" s="528"/>
      <c r="C17" s="528"/>
      <c r="D17" s="528"/>
      <c r="E17" s="414"/>
      <c r="F17" s="45" t="s">
        <v>81</v>
      </c>
      <c r="G17" s="122" t="s">
        <v>500</v>
      </c>
      <c r="H17" s="79">
        <v>45514</v>
      </c>
      <c r="I17" s="79">
        <v>45633</v>
      </c>
      <c r="J17" s="423"/>
      <c r="K17" s="532"/>
      <c r="L17" s="17"/>
      <c r="M17" s="17"/>
      <c r="N17" s="17"/>
      <c r="O17" s="17"/>
    </row>
    <row r="18" spans="1:15" s="21" customFormat="1" ht="26.25" customHeight="1">
      <c r="A18" s="524" t="s">
        <v>494</v>
      </c>
      <c r="B18" s="527" t="s">
        <v>26</v>
      </c>
      <c r="C18" s="527" t="s">
        <v>495</v>
      </c>
      <c r="D18" s="527" t="s">
        <v>24</v>
      </c>
      <c r="E18" s="535" t="s">
        <v>501</v>
      </c>
      <c r="F18" s="164" t="s">
        <v>78</v>
      </c>
      <c r="G18" s="165" t="s">
        <v>22</v>
      </c>
      <c r="H18" s="166"/>
      <c r="I18" s="167"/>
      <c r="J18" s="460" t="s">
        <v>502</v>
      </c>
      <c r="K18" s="460" t="s">
        <v>503</v>
      </c>
      <c r="L18" s="22"/>
      <c r="M18" s="22"/>
      <c r="N18" s="22"/>
      <c r="O18" s="22"/>
    </row>
    <row r="19" spans="1:15" s="16" customFormat="1" ht="44.25" customHeight="1">
      <c r="A19" s="524"/>
      <c r="B19" s="527"/>
      <c r="C19" s="527"/>
      <c r="D19" s="527"/>
      <c r="E19" s="413"/>
      <c r="F19" s="119" t="s">
        <v>77</v>
      </c>
      <c r="G19" s="121" t="s">
        <v>504</v>
      </c>
      <c r="H19" s="84">
        <v>45334</v>
      </c>
      <c r="I19" s="84">
        <v>45422</v>
      </c>
      <c r="J19" s="381"/>
      <c r="K19" s="381"/>
      <c r="L19" s="17"/>
      <c r="M19" s="17"/>
      <c r="N19" s="17"/>
      <c r="O19" s="17"/>
    </row>
    <row r="20" spans="1:15" s="16" customFormat="1" ht="43.5" customHeight="1" thickBot="1">
      <c r="A20" s="524"/>
      <c r="B20" s="527"/>
      <c r="C20" s="527"/>
      <c r="D20" s="527"/>
      <c r="E20" s="413"/>
      <c r="F20" s="119" t="s">
        <v>75</v>
      </c>
      <c r="G20" s="122" t="s">
        <v>505</v>
      </c>
      <c r="H20" s="84">
        <v>45366</v>
      </c>
      <c r="I20" s="84">
        <v>45518</v>
      </c>
      <c r="J20" s="381"/>
      <c r="K20" s="381"/>
      <c r="L20" s="17"/>
      <c r="M20" s="17"/>
      <c r="N20" s="17"/>
      <c r="O20" s="17"/>
    </row>
    <row r="21" spans="1:15" s="16" customFormat="1" ht="26.25" customHeight="1" thickBot="1">
      <c r="A21" s="525"/>
      <c r="B21" s="528"/>
      <c r="C21" s="528"/>
      <c r="D21" s="528"/>
      <c r="E21" s="414"/>
      <c r="F21" s="120" t="s">
        <v>73</v>
      </c>
      <c r="G21" s="122" t="s">
        <v>556</v>
      </c>
      <c r="H21" s="79">
        <v>45545</v>
      </c>
      <c r="I21" s="79">
        <v>45636</v>
      </c>
      <c r="J21" s="382"/>
      <c r="K21" s="382"/>
      <c r="L21" s="17"/>
      <c r="M21" s="17"/>
      <c r="N21" s="17"/>
      <c r="O21" s="17"/>
    </row>
    <row r="22" spans="1:15" s="16" customFormat="1" ht="26.25" customHeight="1">
      <c r="A22" s="523" t="s">
        <v>494</v>
      </c>
      <c r="B22" s="349" t="s">
        <v>26</v>
      </c>
      <c r="C22" s="349" t="s">
        <v>495</v>
      </c>
      <c r="D22" s="349" t="s">
        <v>24</v>
      </c>
      <c r="E22" s="537" t="s">
        <v>506</v>
      </c>
      <c r="F22" s="168">
        <v>3.1</v>
      </c>
      <c r="G22" s="105" t="s">
        <v>22</v>
      </c>
      <c r="H22" s="169"/>
      <c r="I22" s="170"/>
      <c r="J22" s="460" t="s">
        <v>905</v>
      </c>
      <c r="K22" s="460" t="s">
        <v>507</v>
      </c>
      <c r="L22" s="17"/>
      <c r="M22" s="17"/>
      <c r="N22" s="17"/>
      <c r="O22" s="17"/>
    </row>
    <row r="23" spans="1:15" s="16" customFormat="1" ht="36.75" customHeight="1">
      <c r="A23" s="524"/>
      <c r="B23" s="350"/>
      <c r="C23" s="350"/>
      <c r="D23" s="350"/>
      <c r="E23" s="538"/>
      <c r="F23" s="119" t="s">
        <v>71</v>
      </c>
      <c r="G23" s="121" t="s">
        <v>508</v>
      </c>
      <c r="H23" s="84">
        <v>45402</v>
      </c>
      <c r="I23" s="84">
        <v>45493</v>
      </c>
      <c r="J23" s="381"/>
      <c r="K23" s="381"/>
      <c r="L23" s="17"/>
      <c r="M23" s="17"/>
      <c r="N23" s="17"/>
      <c r="O23" s="17"/>
    </row>
    <row r="24" spans="1:15" s="16" customFormat="1" ht="37.5" customHeight="1">
      <c r="A24" s="524"/>
      <c r="B24" s="350"/>
      <c r="C24" s="350"/>
      <c r="D24" s="350"/>
      <c r="E24" s="538"/>
      <c r="F24" s="119" t="s">
        <v>69</v>
      </c>
      <c r="G24" s="121" t="s">
        <v>509</v>
      </c>
      <c r="H24" s="84">
        <v>45366</v>
      </c>
      <c r="I24" s="84">
        <v>45518</v>
      </c>
      <c r="J24" s="381"/>
      <c r="K24" s="381"/>
      <c r="L24" s="17"/>
      <c r="M24" s="17"/>
      <c r="N24" s="17"/>
      <c r="O24" s="17"/>
    </row>
    <row r="25" spans="1:15" s="16" customFormat="1" ht="26.25" customHeight="1">
      <c r="A25" s="524"/>
      <c r="B25" s="350"/>
      <c r="C25" s="350"/>
      <c r="D25" s="350"/>
      <c r="E25" s="538"/>
      <c r="F25" s="119" t="s">
        <v>67</v>
      </c>
      <c r="G25" s="171" t="s">
        <v>510</v>
      </c>
      <c r="H25" s="84">
        <v>45520</v>
      </c>
      <c r="I25" s="84">
        <v>45550</v>
      </c>
      <c r="J25" s="381"/>
      <c r="K25" s="381"/>
      <c r="L25" s="17"/>
      <c r="M25" s="17"/>
      <c r="N25" s="17"/>
      <c r="O25" s="17"/>
    </row>
    <row r="26" spans="1:15" s="16" customFormat="1" ht="26.25" customHeight="1">
      <c r="A26" s="524"/>
      <c r="B26" s="350"/>
      <c r="C26" s="350"/>
      <c r="D26" s="350"/>
      <c r="E26" s="538"/>
      <c r="F26" s="119" t="s">
        <v>511</v>
      </c>
      <c r="G26" s="121" t="s">
        <v>557</v>
      </c>
      <c r="H26" s="84">
        <v>45332</v>
      </c>
      <c r="I26" s="84">
        <v>45361</v>
      </c>
      <c r="J26" s="381"/>
      <c r="K26" s="381"/>
      <c r="L26" s="17"/>
      <c r="M26" s="17"/>
      <c r="N26" s="17"/>
      <c r="O26" s="17"/>
    </row>
    <row r="27" spans="1:15" s="16" customFormat="1" ht="40.5" customHeight="1" thickBot="1">
      <c r="A27" s="524"/>
      <c r="B27" s="536"/>
      <c r="C27" s="536"/>
      <c r="D27" s="536"/>
      <c r="E27" s="538"/>
      <c r="F27" s="172" t="s">
        <v>512</v>
      </c>
      <c r="G27" s="152" t="s">
        <v>558</v>
      </c>
      <c r="H27" s="173">
        <v>45484</v>
      </c>
      <c r="I27" s="173">
        <v>45576</v>
      </c>
      <c r="J27" s="458"/>
      <c r="K27" s="458"/>
      <c r="L27" s="17"/>
      <c r="M27" s="17"/>
      <c r="N27" s="17"/>
      <c r="O27" s="17"/>
    </row>
    <row r="28" spans="1:15" s="16" customFormat="1" ht="26.25" customHeight="1">
      <c r="A28" s="523" t="s">
        <v>494</v>
      </c>
      <c r="B28" s="349" t="s">
        <v>26</v>
      </c>
      <c r="C28" s="349" t="s">
        <v>495</v>
      </c>
      <c r="D28" s="349" t="s">
        <v>24</v>
      </c>
      <c r="E28" s="537" t="s">
        <v>513</v>
      </c>
      <c r="F28" s="168">
        <v>4.0999999999999996</v>
      </c>
      <c r="G28" s="174" t="s">
        <v>22</v>
      </c>
      <c r="H28" s="546"/>
      <c r="I28" s="548"/>
      <c r="J28" s="533" t="s">
        <v>514</v>
      </c>
      <c r="K28" s="540">
        <v>1</v>
      </c>
      <c r="L28" s="17"/>
      <c r="M28" s="17"/>
      <c r="N28" s="17"/>
      <c r="O28" s="17"/>
    </row>
    <row r="29" spans="1:15" s="16" customFormat="1" ht="37.5" customHeight="1" thickBot="1">
      <c r="A29" s="524"/>
      <c r="B29" s="536"/>
      <c r="C29" s="536"/>
      <c r="D29" s="536"/>
      <c r="E29" s="538"/>
      <c r="F29" s="175" t="s">
        <v>62</v>
      </c>
      <c r="G29" s="176" t="s">
        <v>515</v>
      </c>
      <c r="H29" s="173">
        <v>45618</v>
      </c>
      <c r="I29" s="173">
        <v>45649</v>
      </c>
      <c r="J29" s="459"/>
      <c r="K29" s="541"/>
      <c r="L29" s="17"/>
      <c r="M29" s="17"/>
      <c r="N29" s="17"/>
      <c r="O29" s="17"/>
    </row>
    <row r="30" spans="1:15" s="16" customFormat="1" ht="26.25" customHeight="1">
      <c r="A30" s="346" t="s">
        <v>494</v>
      </c>
      <c r="B30" s="349" t="s">
        <v>26</v>
      </c>
      <c r="C30" s="349" t="s">
        <v>495</v>
      </c>
      <c r="D30" s="349" t="s">
        <v>24</v>
      </c>
      <c r="E30" s="543" t="s">
        <v>516</v>
      </c>
      <c r="F30" s="177">
        <v>5.0999999999999996</v>
      </c>
      <c r="G30" s="178" t="s">
        <v>22</v>
      </c>
      <c r="H30" s="546"/>
      <c r="I30" s="547"/>
      <c r="J30" s="459"/>
      <c r="K30" s="541"/>
      <c r="L30" s="17"/>
      <c r="M30" s="17"/>
      <c r="N30" s="17"/>
      <c r="O30" s="17"/>
    </row>
    <row r="31" spans="1:15" s="16" customFormat="1" ht="39" customHeight="1">
      <c r="A31" s="347"/>
      <c r="B31" s="350"/>
      <c r="C31" s="350"/>
      <c r="D31" s="350"/>
      <c r="E31" s="544"/>
      <c r="F31" s="179" t="s">
        <v>52</v>
      </c>
      <c r="G31" s="152" t="s">
        <v>517</v>
      </c>
      <c r="H31" s="84">
        <v>45468</v>
      </c>
      <c r="I31" s="84">
        <v>45498</v>
      </c>
      <c r="J31" s="459"/>
      <c r="K31" s="541"/>
      <c r="L31" s="17"/>
      <c r="M31" s="17"/>
      <c r="N31" s="17"/>
      <c r="O31" s="17"/>
    </row>
    <row r="32" spans="1:15" s="16" customFormat="1" ht="26.25" customHeight="1">
      <c r="A32" s="347"/>
      <c r="B32" s="350"/>
      <c r="C32" s="350"/>
      <c r="D32" s="350"/>
      <c r="E32" s="544"/>
      <c r="F32" s="179" t="s">
        <v>51</v>
      </c>
      <c r="G32" s="180" t="s">
        <v>518</v>
      </c>
      <c r="H32" s="84">
        <v>45468</v>
      </c>
      <c r="I32" s="84">
        <v>45498</v>
      </c>
      <c r="J32" s="459"/>
      <c r="K32" s="541"/>
      <c r="L32" s="17"/>
      <c r="M32" s="17"/>
      <c r="N32" s="17"/>
      <c r="O32" s="17"/>
    </row>
    <row r="33" spans="1:15" s="16" customFormat="1" ht="26.25" customHeight="1">
      <c r="A33" s="347"/>
      <c r="B33" s="350"/>
      <c r="C33" s="350"/>
      <c r="D33" s="350"/>
      <c r="E33" s="544"/>
      <c r="F33" s="179" t="s">
        <v>519</v>
      </c>
      <c r="G33" s="180" t="s">
        <v>520</v>
      </c>
      <c r="H33" s="84">
        <v>45371</v>
      </c>
      <c r="I33" s="84">
        <v>45414</v>
      </c>
      <c r="J33" s="459"/>
      <c r="K33" s="541"/>
      <c r="L33" s="17"/>
      <c r="M33" s="17"/>
      <c r="N33" s="17"/>
      <c r="O33" s="17"/>
    </row>
    <row r="34" spans="1:15" s="16" customFormat="1" ht="26.25" customHeight="1">
      <c r="A34" s="347"/>
      <c r="B34" s="350"/>
      <c r="C34" s="350"/>
      <c r="D34" s="350"/>
      <c r="E34" s="544"/>
      <c r="F34" s="179" t="s">
        <v>521</v>
      </c>
      <c r="G34" s="180" t="s">
        <v>559</v>
      </c>
      <c r="H34" s="84">
        <v>45432</v>
      </c>
      <c r="I34" s="84">
        <v>45445</v>
      </c>
      <c r="J34" s="459"/>
      <c r="K34" s="541"/>
      <c r="L34" s="17"/>
      <c r="M34" s="17"/>
      <c r="N34" s="17"/>
      <c r="O34" s="17"/>
    </row>
    <row r="35" spans="1:15" s="16" customFormat="1" ht="26.25" customHeight="1">
      <c r="A35" s="347"/>
      <c r="B35" s="350"/>
      <c r="C35" s="350"/>
      <c r="D35" s="350"/>
      <c r="E35" s="544"/>
      <c r="F35" s="179" t="s">
        <v>522</v>
      </c>
      <c r="G35" s="180" t="s">
        <v>523</v>
      </c>
      <c r="H35" s="173">
        <v>45575</v>
      </c>
      <c r="I35" s="173">
        <v>45635</v>
      </c>
      <c r="J35" s="459"/>
      <c r="K35" s="541"/>
      <c r="L35" s="17"/>
      <c r="M35" s="17"/>
      <c r="N35" s="17"/>
      <c r="O35" s="17"/>
    </row>
    <row r="36" spans="1:15" s="16" customFormat="1" ht="26.25" customHeight="1" thickBot="1">
      <c r="A36" s="348"/>
      <c r="B36" s="351"/>
      <c r="C36" s="351"/>
      <c r="D36" s="351"/>
      <c r="E36" s="545"/>
      <c r="F36" s="120" t="s">
        <v>524</v>
      </c>
      <c r="G36" s="123" t="s">
        <v>560</v>
      </c>
      <c r="H36" s="79">
        <v>45332</v>
      </c>
      <c r="I36" s="79">
        <v>45391</v>
      </c>
      <c r="J36" s="534"/>
      <c r="K36" s="542"/>
      <c r="L36" s="17"/>
      <c r="M36" s="17"/>
      <c r="N36" s="17"/>
      <c r="O36" s="17"/>
    </row>
    <row r="37" spans="1:15" ht="16.5" hidden="1" thickBot="1">
      <c r="A37" s="401" t="s">
        <v>13</v>
      </c>
      <c r="B37" s="402"/>
      <c r="C37" s="402"/>
      <c r="D37" s="402"/>
      <c r="E37" s="441"/>
      <c r="F37" s="181"/>
      <c r="G37" s="181"/>
      <c r="H37" s="181"/>
      <c r="I37" s="181"/>
      <c r="J37" s="95"/>
      <c r="K37" s="95"/>
      <c r="L37" s="8"/>
      <c r="M37" s="8"/>
      <c r="N37" s="8"/>
    </row>
    <row r="38" spans="1:15">
      <c r="A38" s="7"/>
      <c r="B38" s="7"/>
      <c r="C38" s="7"/>
      <c r="D38" s="98"/>
      <c r="E38" s="14"/>
      <c r="F38" s="15"/>
      <c r="G38" s="15"/>
      <c r="H38" s="15"/>
      <c r="I38" s="14"/>
      <c r="J38" s="15"/>
      <c r="K38" s="15"/>
      <c r="L38" s="8"/>
      <c r="M38" s="8"/>
      <c r="N38" s="8"/>
    </row>
    <row r="39" spans="1:15">
      <c r="A39" s="7"/>
      <c r="B39" s="7"/>
      <c r="C39" s="7"/>
      <c r="D39" s="14"/>
      <c r="E39" s="15"/>
      <c r="F39" s="15"/>
      <c r="G39" s="15"/>
      <c r="H39" s="14"/>
      <c r="I39" s="15"/>
      <c r="J39" s="15"/>
      <c r="K39" s="15"/>
      <c r="L39" s="8"/>
      <c r="M39" s="8"/>
    </row>
    <row r="40" spans="1:15">
      <c r="A40" s="7"/>
      <c r="B40" s="7"/>
      <c r="C40" s="7"/>
      <c r="D40" s="14"/>
      <c r="E40" s="15"/>
      <c r="F40" s="15"/>
      <c r="G40" s="15"/>
      <c r="H40" s="14"/>
      <c r="I40" s="15"/>
      <c r="J40" s="15"/>
      <c r="K40" s="15"/>
      <c r="L40" s="8"/>
      <c r="M40" s="8"/>
    </row>
    <row r="41" spans="1:15">
      <c r="A41" s="7"/>
      <c r="B41" s="7"/>
      <c r="C41" s="7"/>
      <c r="D41" s="14"/>
      <c r="E41" s="15"/>
      <c r="F41" s="15"/>
      <c r="G41" s="15"/>
      <c r="H41" s="14"/>
      <c r="I41" s="15"/>
      <c r="J41" s="15"/>
      <c r="K41" s="15"/>
      <c r="L41" s="8"/>
      <c r="M41" s="8"/>
    </row>
    <row r="42" spans="1:15">
      <c r="A42" s="7"/>
      <c r="B42" s="7"/>
      <c r="C42" s="7"/>
      <c r="D42" s="14"/>
      <c r="E42" s="15"/>
      <c r="F42" s="15"/>
      <c r="G42" s="15"/>
      <c r="H42" s="14"/>
      <c r="I42" s="15"/>
      <c r="J42" s="15"/>
      <c r="K42" s="15"/>
      <c r="L42" s="8"/>
      <c r="M42" s="8"/>
    </row>
    <row r="43" spans="1:15">
      <c r="A43" s="7"/>
      <c r="B43" s="7"/>
      <c r="C43" s="7"/>
      <c r="D43" s="14"/>
      <c r="E43" s="15"/>
      <c r="F43" s="15"/>
      <c r="G43" s="15"/>
      <c r="H43" s="14"/>
      <c r="I43" s="15"/>
      <c r="J43" s="15"/>
      <c r="K43" s="15"/>
      <c r="L43" s="8"/>
      <c r="M43" s="8"/>
    </row>
    <row r="44" spans="1:15">
      <c r="A44" s="7"/>
      <c r="B44" s="7"/>
      <c r="C44" s="7"/>
      <c r="D44" s="14"/>
      <c r="E44" s="15"/>
      <c r="F44" s="15"/>
      <c r="G44" s="15"/>
      <c r="H44" s="14"/>
      <c r="I44" s="15"/>
      <c r="J44" s="15"/>
      <c r="K44" s="15"/>
      <c r="L44" s="8"/>
      <c r="M44" s="8"/>
    </row>
    <row r="45" spans="1:15">
      <c r="A45" s="7"/>
      <c r="B45" s="7"/>
      <c r="C45" s="7"/>
      <c r="D45" s="14"/>
      <c r="E45" s="15"/>
      <c r="F45" s="15"/>
      <c r="G45" s="15"/>
      <c r="H45" s="14"/>
      <c r="I45" s="15"/>
      <c r="J45" s="15"/>
      <c r="K45" s="15"/>
      <c r="L45" s="8"/>
      <c r="M45" s="8"/>
    </row>
    <row r="46" spans="1:15">
      <c r="A46" s="7"/>
      <c r="B46" s="7"/>
      <c r="C46" s="7"/>
      <c r="D46" s="14"/>
      <c r="E46" s="15"/>
      <c r="F46" s="15"/>
      <c r="G46" s="15"/>
      <c r="H46" s="14"/>
      <c r="I46" s="15"/>
      <c r="J46" s="15"/>
      <c r="K46" s="15"/>
      <c r="L46" s="8"/>
      <c r="M46" s="8"/>
    </row>
    <row r="47" spans="1:15">
      <c r="A47" s="7"/>
      <c r="B47" s="7"/>
      <c r="C47" s="7"/>
      <c r="D47" s="14"/>
      <c r="E47" s="15"/>
      <c r="F47" s="15"/>
      <c r="G47" s="15"/>
      <c r="H47" s="14"/>
      <c r="I47" s="15"/>
      <c r="J47" s="15"/>
      <c r="K47" s="15"/>
      <c r="L47" s="8"/>
      <c r="M47" s="8"/>
    </row>
    <row r="48" spans="1:15">
      <c r="A48" s="7"/>
      <c r="B48" s="7"/>
      <c r="C48" s="7"/>
      <c r="D48" s="14"/>
      <c r="E48" s="15"/>
      <c r="F48" s="15"/>
      <c r="G48" s="15"/>
      <c r="H48" s="14"/>
      <c r="I48" s="15"/>
      <c r="J48" s="15"/>
      <c r="K48" s="15"/>
      <c r="L48" s="8"/>
      <c r="M48" s="8"/>
    </row>
    <row r="49" spans="1:10">
      <c r="A49" s="98"/>
      <c r="B49" s="14"/>
      <c r="C49" s="15"/>
      <c r="D49" s="99"/>
      <c r="E49" s="15"/>
      <c r="F49" s="15"/>
      <c r="G49" s="15"/>
      <c r="H49" s="15"/>
      <c r="I49" s="14"/>
      <c r="J49" s="7"/>
    </row>
    <row r="50" spans="1:10">
      <c r="A50" s="98"/>
      <c r="B50" s="14"/>
      <c r="C50" s="15"/>
      <c r="D50" s="99"/>
      <c r="E50" s="15"/>
      <c r="F50" s="15"/>
      <c r="G50" s="15"/>
      <c r="H50" s="15"/>
      <c r="I50" s="14"/>
      <c r="J50" s="7"/>
    </row>
    <row r="51" spans="1:10">
      <c r="A51" s="98"/>
      <c r="B51" s="14"/>
      <c r="C51" s="15"/>
      <c r="D51" s="99"/>
      <c r="E51" s="15"/>
      <c r="F51" s="15"/>
      <c r="G51" s="15"/>
      <c r="H51" s="15"/>
      <c r="I51" s="14"/>
      <c r="J51" s="7"/>
    </row>
    <row r="52" spans="1:10">
      <c r="A52" s="98"/>
      <c r="B52" s="14"/>
      <c r="C52" s="15"/>
      <c r="D52" s="99"/>
      <c r="E52" s="15"/>
      <c r="F52" s="15"/>
      <c r="G52" s="15"/>
      <c r="H52" s="15"/>
      <c r="I52" s="14"/>
      <c r="J52" s="7"/>
    </row>
    <row r="53" spans="1:10">
      <c r="A53" s="98"/>
      <c r="B53" s="14"/>
      <c r="C53" s="15"/>
      <c r="D53" s="99"/>
      <c r="E53" s="15"/>
      <c r="F53" s="15"/>
      <c r="G53" s="15"/>
      <c r="H53" s="15"/>
      <c r="I53" s="14"/>
      <c r="J53" s="7"/>
    </row>
    <row r="54" spans="1:10">
      <c r="A54" s="98"/>
      <c r="B54" s="14"/>
      <c r="C54" s="15"/>
      <c r="D54" s="99"/>
      <c r="E54" s="15"/>
      <c r="F54" s="15"/>
      <c r="G54" s="15"/>
      <c r="H54" s="15"/>
      <c r="I54" s="14"/>
      <c r="J54" s="7"/>
    </row>
    <row r="55" spans="1:10">
      <c r="A55" s="98"/>
      <c r="B55" s="14"/>
      <c r="C55" s="15"/>
      <c r="D55" s="99"/>
      <c r="E55" s="15"/>
      <c r="F55" s="15"/>
      <c r="G55" s="15"/>
      <c r="H55" s="15"/>
      <c r="I55" s="14"/>
      <c r="J55" s="7"/>
    </row>
    <row r="56" spans="1:10">
      <c r="A56" s="98"/>
      <c r="B56" s="14"/>
      <c r="C56" s="15"/>
      <c r="D56" s="99"/>
      <c r="E56" s="15"/>
      <c r="F56" s="15"/>
      <c r="G56" s="15"/>
      <c r="H56" s="15"/>
      <c r="I56" s="14"/>
      <c r="J56" s="7"/>
    </row>
    <row r="57" spans="1:10">
      <c r="A57" s="98"/>
      <c r="B57" s="14"/>
      <c r="C57" s="15"/>
      <c r="D57" s="99"/>
      <c r="E57" s="15"/>
      <c r="F57" s="15"/>
      <c r="G57" s="15"/>
      <c r="H57" s="15"/>
      <c r="I57" s="14"/>
      <c r="J57" s="7"/>
    </row>
    <row r="58" spans="1:10">
      <c r="A58" s="98"/>
      <c r="B58" s="14"/>
      <c r="C58" s="15"/>
      <c r="D58" s="99"/>
      <c r="E58" s="15"/>
      <c r="F58" s="15"/>
      <c r="G58" s="15"/>
      <c r="H58" s="15"/>
      <c r="I58" s="14"/>
      <c r="J58" s="7"/>
    </row>
    <row r="59" spans="1:10">
      <c r="A59" s="98"/>
      <c r="B59" s="14"/>
      <c r="C59" s="15"/>
      <c r="D59" s="99"/>
      <c r="E59" s="15"/>
      <c r="F59" s="15"/>
      <c r="G59" s="15"/>
      <c r="H59" s="15"/>
      <c r="I59" s="14"/>
      <c r="J59" s="7"/>
    </row>
    <row r="60" spans="1:10">
      <c r="A60" s="98"/>
      <c r="B60" s="14"/>
      <c r="C60" s="15"/>
      <c r="D60" s="99"/>
      <c r="E60" s="15"/>
      <c r="F60" s="15"/>
      <c r="G60" s="15"/>
      <c r="H60" s="15"/>
      <c r="I60" s="14"/>
      <c r="J60" s="7"/>
    </row>
    <row r="61" spans="1:10">
      <c r="A61" s="98"/>
      <c r="B61" s="14"/>
      <c r="C61" s="15"/>
      <c r="D61" s="99"/>
      <c r="E61" s="15"/>
      <c r="F61" s="15"/>
      <c r="G61" s="15"/>
      <c r="H61" s="15"/>
      <c r="I61" s="14"/>
      <c r="J61" s="7"/>
    </row>
    <row r="62" spans="1:10">
      <c r="A62" s="98"/>
      <c r="B62" s="14"/>
      <c r="C62" s="15"/>
      <c r="D62" s="99"/>
      <c r="E62" s="15"/>
      <c r="F62" s="15"/>
      <c r="G62" s="15"/>
      <c r="H62" s="15"/>
      <c r="I62" s="14"/>
      <c r="J62" s="7"/>
    </row>
    <row r="63" spans="1:10">
      <c r="A63" s="98"/>
      <c r="B63" s="14"/>
      <c r="C63" s="15"/>
      <c r="D63" s="99"/>
      <c r="E63" s="15"/>
      <c r="F63" s="15"/>
      <c r="G63" s="15"/>
      <c r="H63" s="15"/>
      <c r="I63" s="14"/>
      <c r="J63" s="7"/>
    </row>
    <row r="64" spans="1:10">
      <c r="A64" s="98"/>
      <c r="B64" s="14"/>
      <c r="C64" s="15"/>
      <c r="D64" s="99"/>
      <c r="E64" s="15"/>
      <c r="F64" s="15"/>
      <c r="G64" s="15"/>
      <c r="H64" s="15"/>
      <c r="I64" s="14"/>
      <c r="J64" s="7"/>
    </row>
    <row r="65" spans="1:10">
      <c r="A65" s="98"/>
      <c r="B65" s="14"/>
      <c r="C65" s="15"/>
      <c r="D65" s="99"/>
      <c r="E65" s="15"/>
      <c r="F65" s="15"/>
      <c r="G65" s="15"/>
      <c r="H65" s="15"/>
      <c r="I65" s="14"/>
      <c r="J65" s="7"/>
    </row>
    <row r="66" spans="1:10">
      <c r="A66" s="98"/>
      <c r="B66" s="14"/>
      <c r="C66" s="15"/>
      <c r="D66" s="99"/>
      <c r="E66" s="15"/>
      <c r="F66" s="15"/>
      <c r="G66" s="15"/>
      <c r="H66" s="15"/>
      <c r="I66" s="14"/>
      <c r="J66" s="7"/>
    </row>
    <row r="67" spans="1:10">
      <c r="A67" s="98"/>
      <c r="B67" s="14"/>
      <c r="C67" s="15"/>
      <c r="D67" s="99"/>
      <c r="E67" s="15"/>
      <c r="F67" s="15"/>
      <c r="G67" s="15"/>
      <c r="H67" s="15"/>
      <c r="I67" s="14"/>
      <c r="J67" s="7"/>
    </row>
    <row r="68" spans="1:10">
      <c r="A68" s="98"/>
      <c r="B68" s="14"/>
      <c r="C68" s="15"/>
      <c r="D68" s="99"/>
      <c r="E68" s="15"/>
      <c r="F68" s="15"/>
      <c r="G68" s="15"/>
      <c r="H68" s="15"/>
      <c r="I68" s="14"/>
      <c r="J68" s="7"/>
    </row>
    <row r="69" spans="1:10">
      <c r="A69" s="98"/>
      <c r="B69" s="14"/>
      <c r="C69" s="15"/>
      <c r="D69" s="99"/>
      <c r="E69" s="15"/>
      <c r="F69" s="15"/>
      <c r="G69" s="15"/>
      <c r="H69" s="15"/>
      <c r="I69" s="14"/>
      <c r="J69" s="7"/>
    </row>
    <row r="70" spans="1:10">
      <c r="A70" s="98"/>
      <c r="B70" s="14"/>
      <c r="C70" s="15"/>
      <c r="D70" s="99"/>
      <c r="E70" s="15"/>
      <c r="F70" s="15"/>
      <c r="G70" s="15"/>
      <c r="H70" s="15"/>
      <c r="I70" s="14"/>
      <c r="J70" s="7"/>
    </row>
    <row r="71" spans="1:10">
      <c r="A71" s="98"/>
      <c r="B71" s="14"/>
      <c r="C71" s="15"/>
      <c r="D71" s="99"/>
      <c r="E71" s="15"/>
      <c r="F71" s="15"/>
      <c r="G71" s="15"/>
      <c r="H71" s="15"/>
      <c r="I71" s="14"/>
      <c r="J71" s="7"/>
    </row>
    <row r="72" spans="1:10">
      <c r="A72" s="98"/>
      <c r="B72" s="14"/>
      <c r="C72" s="15"/>
      <c r="D72" s="99"/>
      <c r="E72" s="15"/>
      <c r="F72" s="15"/>
      <c r="G72" s="15"/>
      <c r="H72" s="15"/>
      <c r="I72" s="14"/>
      <c r="J72" s="7"/>
    </row>
    <row r="73" spans="1:10">
      <c r="A73" s="98"/>
      <c r="B73" s="14"/>
      <c r="C73" s="15"/>
      <c r="D73" s="99"/>
      <c r="E73" s="15"/>
      <c r="F73" s="15"/>
      <c r="G73" s="15"/>
      <c r="H73" s="15"/>
      <c r="I73" s="14"/>
      <c r="J73" s="7"/>
    </row>
    <row r="74" spans="1:10">
      <c r="A74" s="98"/>
      <c r="B74" s="14"/>
      <c r="C74" s="15"/>
      <c r="D74" s="99"/>
      <c r="E74" s="15"/>
      <c r="F74" s="15"/>
      <c r="G74" s="15"/>
      <c r="H74" s="15"/>
      <c r="I74" s="14"/>
      <c r="J74" s="7"/>
    </row>
    <row r="75" spans="1:10">
      <c r="A75" s="98"/>
      <c r="B75" s="14"/>
      <c r="C75" s="15"/>
      <c r="D75" s="99"/>
      <c r="E75" s="15"/>
      <c r="F75" s="15"/>
      <c r="G75" s="15"/>
      <c r="H75" s="15"/>
      <c r="I75" s="14"/>
      <c r="J75" s="7"/>
    </row>
    <row r="76" spans="1:10">
      <c r="A76" s="98"/>
      <c r="B76" s="14"/>
      <c r="C76" s="15"/>
      <c r="D76" s="99"/>
      <c r="E76" s="15"/>
      <c r="F76" s="15"/>
      <c r="G76" s="15"/>
      <c r="H76" s="15"/>
      <c r="I76" s="14"/>
      <c r="J76" s="7"/>
    </row>
    <row r="77" spans="1:10">
      <c r="A77" s="98"/>
      <c r="B77" s="14"/>
      <c r="C77" s="15"/>
      <c r="D77" s="99"/>
      <c r="E77" s="15"/>
      <c r="F77" s="15"/>
      <c r="G77" s="15"/>
      <c r="H77" s="15"/>
      <c r="I77" s="14"/>
      <c r="J77" s="7"/>
    </row>
    <row r="78" spans="1:10">
      <c r="A78" s="98"/>
      <c r="B78" s="14"/>
      <c r="C78" s="15"/>
      <c r="D78" s="99"/>
      <c r="E78" s="15"/>
      <c r="F78" s="15"/>
      <c r="G78" s="15"/>
      <c r="H78" s="15"/>
      <c r="I78" s="14"/>
      <c r="J78" s="7"/>
    </row>
    <row r="79" spans="1:10">
      <c r="A79" s="98"/>
      <c r="B79" s="14"/>
      <c r="C79" s="15"/>
      <c r="D79" s="99"/>
      <c r="E79" s="15"/>
      <c r="F79" s="15"/>
      <c r="G79" s="15"/>
      <c r="H79" s="15"/>
      <c r="I79" s="14"/>
      <c r="J79" s="7"/>
    </row>
    <row r="80" spans="1:10">
      <c r="A80" s="98"/>
      <c r="B80" s="14"/>
      <c r="C80" s="15"/>
      <c r="D80" s="99"/>
      <c r="E80" s="15"/>
      <c r="F80" s="15"/>
      <c r="G80" s="15"/>
      <c r="H80" s="15"/>
      <c r="I80" s="14"/>
      <c r="J80" s="7"/>
    </row>
    <row r="81" spans="1:10">
      <c r="A81" s="98"/>
      <c r="B81" s="14"/>
      <c r="C81" s="15"/>
      <c r="D81" s="99"/>
      <c r="E81" s="15"/>
      <c r="F81" s="15"/>
      <c r="G81" s="15"/>
      <c r="H81" s="15"/>
      <c r="I81" s="14"/>
      <c r="J81" s="7"/>
    </row>
    <row r="82" spans="1:10">
      <c r="A82" s="98"/>
      <c r="B82" s="14"/>
      <c r="C82" s="15"/>
      <c r="D82" s="99"/>
      <c r="E82" s="15"/>
      <c r="F82" s="15"/>
      <c r="G82" s="15"/>
      <c r="H82" s="15"/>
      <c r="I82" s="14"/>
      <c r="J82" s="7"/>
    </row>
    <row r="83" spans="1:10">
      <c r="A83" s="98"/>
      <c r="B83" s="14"/>
      <c r="C83" s="15"/>
      <c r="D83" s="99"/>
      <c r="E83" s="15"/>
      <c r="F83" s="15"/>
      <c r="G83" s="15"/>
      <c r="H83" s="15"/>
      <c r="I83" s="14"/>
      <c r="J83" s="7"/>
    </row>
    <row r="84" spans="1:10">
      <c r="A84" s="98"/>
      <c r="B84" s="14"/>
      <c r="C84" s="15"/>
      <c r="D84" s="99"/>
      <c r="E84" s="15"/>
      <c r="F84" s="15"/>
      <c r="G84" s="15"/>
      <c r="H84" s="15"/>
      <c r="I84" s="14"/>
      <c r="J84" s="7"/>
    </row>
    <row r="85" spans="1:10">
      <c r="A85" s="98"/>
      <c r="B85" s="14"/>
      <c r="C85" s="15"/>
      <c r="D85" s="99"/>
      <c r="E85" s="15"/>
      <c r="F85" s="15"/>
      <c r="G85" s="15"/>
      <c r="H85" s="15"/>
      <c r="I85" s="14"/>
      <c r="J85" s="7"/>
    </row>
    <row r="86" spans="1:10">
      <c r="A86" s="98"/>
      <c r="B86" s="14"/>
      <c r="C86" s="15"/>
      <c r="D86" s="99"/>
      <c r="E86" s="15"/>
      <c r="F86" s="15"/>
      <c r="G86" s="15"/>
      <c r="H86" s="15"/>
      <c r="I86" s="14"/>
      <c r="J86" s="7"/>
    </row>
    <row r="87" spans="1:10">
      <c r="A87" s="98"/>
      <c r="B87" s="14"/>
      <c r="C87" s="15"/>
      <c r="D87" s="99"/>
      <c r="E87" s="15"/>
      <c r="F87" s="15"/>
      <c r="G87" s="15"/>
      <c r="H87" s="15"/>
      <c r="I87" s="14"/>
      <c r="J87" s="7"/>
    </row>
    <row r="88" spans="1:10">
      <c r="A88" s="98"/>
      <c r="B88" s="14"/>
      <c r="C88" s="15"/>
      <c r="D88" s="99"/>
      <c r="E88" s="15"/>
      <c r="F88" s="15"/>
      <c r="G88" s="15"/>
      <c r="H88" s="15"/>
      <c r="I88" s="14"/>
      <c r="J88" s="7"/>
    </row>
    <row r="89" spans="1:10">
      <c r="A89" s="98"/>
      <c r="B89" s="14"/>
      <c r="C89" s="15"/>
      <c r="D89" s="99"/>
      <c r="E89" s="15"/>
      <c r="F89" s="15"/>
      <c r="G89" s="15"/>
      <c r="H89" s="15"/>
      <c r="I89" s="14"/>
      <c r="J89" s="7"/>
    </row>
    <row r="90" spans="1:10">
      <c r="A90" s="98"/>
      <c r="B90" s="14"/>
      <c r="C90" s="15"/>
      <c r="D90" s="99"/>
      <c r="E90" s="15"/>
      <c r="F90" s="15"/>
      <c r="G90" s="15"/>
      <c r="H90" s="15"/>
      <c r="I90" s="14"/>
      <c r="J90" s="7"/>
    </row>
    <row r="91" spans="1:10">
      <c r="A91" s="98"/>
      <c r="B91" s="14"/>
      <c r="C91" s="15"/>
      <c r="D91" s="99"/>
      <c r="E91" s="15"/>
      <c r="F91" s="15"/>
      <c r="G91" s="15"/>
      <c r="H91" s="15"/>
      <c r="I91" s="14"/>
      <c r="J91" s="7"/>
    </row>
    <row r="92" spans="1:10">
      <c r="A92" s="98"/>
      <c r="B92" s="14"/>
      <c r="C92" s="15"/>
      <c r="D92" s="99"/>
      <c r="E92" s="15"/>
      <c r="F92" s="15"/>
      <c r="G92" s="15"/>
      <c r="H92" s="15"/>
      <c r="I92" s="14"/>
      <c r="J92" s="7"/>
    </row>
    <row r="93" spans="1:10">
      <c r="A93" s="98"/>
      <c r="B93" s="14"/>
      <c r="C93" s="15"/>
      <c r="D93" s="99"/>
      <c r="E93" s="15"/>
      <c r="F93" s="15"/>
      <c r="G93" s="15"/>
      <c r="H93" s="15"/>
      <c r="I93" s="14"/>
      <c r="J93" s="7"/>
    </row>
    <row r="94" spans="1:10">
      <c r="A94" s="98"/>
      <c r="B94" s="14"/>
      <c r="C94" s="15"/>
      <c r="D94" s="99"/>
      <c r="E94" s="15"/>
      <c r="F94" s="15"/>
      <c r="G94" s="15"/>
      <c r="H94" s="15"/>
      <c r="I94" s="14"/>
      <c r="J94" s="7"/>
    </row>
    <row r="95" spans="1:10">
      <c r="A95" s="98"/>
      <c r="B95" s="14"/>
      <c r="C95" s="14"/>
      <c r="D95" s="15"/>
      <c r="E95" s="99"/>
      <c r="F95" s="15"/>
      <c r="G95" s="15"/>
      <c r="H95" s="15"/>
      <c r="I95" s="15"/>
    </row>
    <row r="96" spans="1:10">
      <c r="A96" s="98"/>
      <c r="B96" s="14"/>
      <c r="C96" s="14"/>
      <c r="D96" s="15"/>
      <c r="E96" s="99"/>
      <c r="F96" s="15"/>
      <c r="G96" s="15"/>
      <c r="H96" s="15"/>
      <c r="I96" s="15"/>
    </row>
    <row r="97" spans="1:9">
      <c r="A97" s="98"/>
      <c r="B97" s="14"/>
      <c r="C97" s="14"/>
      <c r="D97" s="15"/>
      <c r="E97" s="99"/>
      <c r="F97" s="15"/>
      <c r="G97" s="15"/>
      <c r="H97" s="15"/>
      <c r="I97" s="15"/>
    </row>
    <row r="98" spans="1:9">
      <c r="A98" s="98"/>
      <c r="B98" s="14"/>
      <c r="C98" s="14"/>
      <c r="D98" s="15"/>
      <c r="E98" s="99"/>
      <c r="F98" s="15"/>
      <c r="G98" s="15"/>
      <c r="H98" s="15"/>
      <c r="I98" s="15"/>
    </row>
    <row r="99" spans="1:9">
      <c r="A99" s="98"/>
      <c r="B99" s="14"/>
      <c r="C99" s="14"/>
      <c r="D99" s="15"/>
      <c r="E99" s="99"/>
      <c r="F99" s="15"/>
      <c r="G99" s="15"/>
      <c r="H99" s="15"/>
      <c r="I99" s="15"/>
    </row>
    <row r="100" spans="1:9">
      <c r="A100" s="98"/>
      <c r="B100" s="14"/>
      <c r="C100" s="14"/>
      <c r="D100" s="15"/>
      <c r="E100" s="99"/>
      <c r="F100" s="15"/>
      <c r="G100" s="15"/>
      <c r="H100" s="15"/>
      <c r="I100" s="15"/>
    </row>
    <row r="101" spans="1:9">
      <c r="A101" s="98"/>
      <c r="B101" s="14"/>
      <c r="C101" s="14"/>
      <c r="D101" s="15"/>
      <c r="E101" s="99"/>
      <c r="F101" s="15"/>
      <c r="G101" s="15"/>
      <c r="H101" s="15"/>
      <c r="I101" s="15"/>
    </row>
    <row r="102" spans="1:9">
      <c r="A102" s="98"/>
      <c r="B102" s="14"/>
      <c r="C102" s="14"/>
      <c r="D102" s="15"/>
      <c r="E102" s="99"/>
      <c r="F102" s="15"/>
      <c r="G102" s="15"/>
      <c r="H102" s="15"/>
      <c r="I102" s="15"/>
    </row>
    <row r="103" spans="1:9">
      <c r="A103" s="98"/>
      <c r="B103" s="14"/>
      <c r="C103" s="14"/>
      <c r="D103" s="15"/>
      <c r="E103" s="99"/>
      <c r="F103" s="15"/>
      <c r="G103" s="15"/>
      <c r="H103" s="15"/>
      <c r="I103" s="15"/>
    </row>
    <row r="104" spans="1:9">
      <c r="A104" s="98"/>
      <c r="B104" s="14"/>
      <c r="C104" s="14"/>
      <c r="D104" s="15"/>
      <c r="E104" s="99"/>
      <c r="F104" s="15"/>
      <c r="G104" s="15"/>
      <c r="H104" s="15"/>
      <c r="I104" s="15"/>
    </row>
    <row r="105" spans="1:9">
      <c r="A105" s="98"/>
      <c r="B105" s="14"/>
      <c r="C105" s="14"/>
      <c r="D105" s="15"/>
      <c r="E105" s="99"/>
      <c r="F105" s="15"/>
      <c r="G105" s="15"/>
      <c r="H105" s="15"/>
      <c r="I105" s="15"/>
    </row>
    <row r="106" spans="1:9">
      <c r="A106" s="98"/>
      <c r="B106" s="14"/>
      <c r="C106" s="14"/>
      <c r="D106" s="15"/>
      <c r="E106" s="99"/>
      <c r="F106" s="15"/>
      <c r="G106" s="15"/>
      <c r="H106" s="15"/>
      <c r="I106" s="15"/>
    </row>
    <row r="107" spans="1:9">
      <c r="A107" s="98"/>
      <c r="B107" s="14"/>
      <c r="C107" s="14"/>
      <c r="D107" s="15"/>
      <c r="E107" s="99"/>
      <c r="F107" s="15"/>
      <c r="G107" s="15"/>
      <c r="H107" s="15"/>
      <c r="I107" s="15"/>
    </row>
    <row r="108" spans="1:9">
      <c r="A108" s="98"/>
      <c r="B108" s="14"/>
      <c r="C108" s="14"/>
      <c r="D108" s="15"/>
      <c r="E108" s="99"/>
      <c r="F108" s="15"/>
      <c r="G108" s="15"/>
      <c r="H108" s="15"/>
      <c r="I108" s="15"/>
    </row>
    <row r="109" spans="1:9">
      <c r="A109" s="98"/>
      <c r="B109" s="14"/>
      <c r="C109" s="14"/>
      <c r="D109" s="15"/>
      <c r="E109" s="99"/>
      <c r="F109" s="15"/>
      <c r="G109" s="15"/>
      <c r="H109" s="15"/>
      <c r="I109" s="15"/>
    </row>
    <row r="110" spans="1:9">
      <c r="A110" s="98"/>
      <c r="B110" s="14"/>
      <c r="C110" s="14"/>
      <c r="D110" s="15"/>
      <c r="E110" s="99"/>
      <c r="F110" s="15"/>
      <c r="G110" s="15"/>
      <c r="H110" s="15"/>
      <c r="I110" s="15"/>
    </row>
    <row r="111" spans="1:9">
      <c r="A111" s="98"/>
      <c r="B111" s="14"/>
      <c r="C111" s="14"/>
      <c r="D111" s="15"/>
      <c r="E111" s="99"/>
      <c r="F111" s="15"/>
      <c r="G111" s="15"/>
      <c r="H111" s="15"/>
      <c r="I111" s="15"/>
    </row>
    <row r="112" spans="1:9">
      <c r="A112" s="98"/>
      <c r="B112" s="14"/>
      <c r="C112" s="14"/>
      <c r="D112" s="15"/>
      <c r="E112" s="99"/>
      <c r="F112" s="15"/>
      <c r="G112" s="15"/>
      <c r="H112" s="15"/>
      <c r="I112" s="15"/>
    </row>
    <row r="113" spans="1:9">
      <c r="A113" s="98"/>
      <c r="B113" s="14"/>
      <c r="C113" s="14"/>
      <c r="D113" s="15"/>
      <c r="E113" s="99"/>
      <c r="F113" s="15"/>
      <c r="G113" s="15"/>
      <c r="H113" s="15"/>
      <c r="I113" s="15"/>
    </row>
    <row r="114" spans="1:9">
      <c r="A114" s="98"/>
      <c r="B114" s="14"/>
      <c r="C114" s="14"/>
      <c r="D114" s="15"/>
      <c r="E114" s="99"/>
      <c r="F114" s="15"/>
      <c r="G114" s="15"/>
      <c r="H114" s="15"/>
      <c r="I114" s="15"/>
    </row>
    <row r="115" spans="1:9">
      <c r="A115" s="98"/>
      <c r="B115" s="14"/>
      <c r="C115" s="14"/>
      <c r="D115" s="15"/>
      <c r="E115" s="99"/>
      <c r="F115" s="15"/>
      <c r="G115" s="15"/>
      <c r="H115" s="15"/>
      <c r="I115" s="15"/>
    </row>
    <row r="116" spans="1:9">
      <c r="A116" s="98"/>
      <c r="B116" s="14"/>
      <c r="C116" s="14"/>
      <c r="D116" s="15"/>
      <c r="E116" s="99"/>
      <c r="F116" s="15"/>
      <c r="G116" s="15"/>
      <c r="H116" s="15"/>
      <c r="I116" s="15"/>
    </row>
    <row r="117" spans="1:9">
      <c r="A117" s="98"/>
      <c r="B117" s="14"/>
      <c r="C117" s="14"/>
      <c r="D117" s="15"/>
      <c r="E117" s="99"/>
      <c r="F117" s="15"/>
      <c r="G117" s="15"/>
      <c r="H117" s="15"/>
      <c r="I117" s="15"/>
    </row>
    <row r="118" spans="1:9">
      <c r="A118" s="98"/>
      <c r="B118" s="14"/>
      <c r="C118" s="14"/>
      <c r="D118" s="15"/>
      <c r="E118" s="99"/>
      <c r="F118" s="15"/>
      <c r="G118" s="15"/>
      <c r="H118" s="15"/>
      <c r="I118" s="15"/>
    </row>
    <row r="119" spans="1:9">
      <c r="A119" s="98"/>
      <c r="B119" s="14"/>
      <c r="C119" s="14"/>
      <c r="D119" s="15"/>
      <c r="E119" s="99"/>
      <c r="F119" s="15"/>
      <c r="G119" s="15"/>
      <c r="H119" s="15"/>
      <c r="I119" s="15"/>
    </row>
    <row r="120" spans="1:9">
      <c r="A120" s="98"/>
      <c r="B120" s="14"/>
      <c r="C120" s="14"/>
      <c r="D120" s="15"/>
      <c r="E120" s="99"/>
      <c r="F120" s="15"/>
      <c r="G120" s="15"/>
      <c r="H120" s="15"/>
      <c r="I120" s="15"/>
    </row>
    <row r="121" spans="1:9">
      <c r="A121" s="98"/>
      <c r="B121" s="14"/>
      <c r="C121" s="14"/>
      <c r="D121" s="15"/>
      <c r="E121" s="99"/>
      <c r="F121" s="15"/>
      <c r="G121" s="15"/>
      <c r="H121" s="15"/>
      <c r="I121" s="15"/>
    </row>
    <row r="122" spans="1:9">
      <c r="A122" s="98"/>
      <c r="B122" s="14"/>
      <c r="C122" s="14"/>
      <c r="D122" s="15"/>
      <c r="E122" s="99"/>
      <c r="F122" s="15"/>
      <c r="G122" s="15"/>
      <c r="H122" s="15"/>
      <c r="I122" s="15"/>
    </row>
    <row r="123" spans="1:9">
      <c r="A123" s="98"/>
      <c r="B123" s="14"/>
      <c r="C123" s="14"/>
      <c r="D123" s="15"/>
      <c r="E123" s="99"/>
      <c r="F123" s="15"/>
      <c r="G123" s="15"/>
      <c r="H123" s="15"/>
      <c r="I123" s="15"/>
    </row>
    <row r="124" spans="1:9">
      <c r="A124" s="98"/>
      <c r="B124" s="14"/>
      <c r="C124" s="14"/>
      <c r="D124" s="15"/>
      <c r="E124" s="99"/>
      <c r="F124" s="15"/>
      <c r="G124" s="15"/>
      <c r="H124" s="15"/>
      <c r="I124" s="15"/>
    </row>
    <row r="125" spans="1:9">
      <c r="A125" s="98"/>
      <c r="B125" s="14"/>
      <c r="C125" s="14"/>
      <c r="D125" s="15"/>
      <c r="E125" s="99"/>
      <c r="F125" s="15"/>
      <c r="G125" s="15"/>
      <c r="H125" s="15"/>
      <c r="I125" s="15"/>
    </row>
    <row r="126" spans="1:9">
      <c r="A126" s="98"/>
      <c r="B126" s="14"/>
      <c r="C126" s="14"/>
      <c r="D126" s="15"/>
      <c r="E126" s="99"/>
      <c r="F126" s="15"/>
      <c r="G126" s="15"/>
      <c r="H126" s="15"/>
      <c r="I126" s="15"/>
    </row>
    <row r="127" spans="1:9">
      <c r="A127" s="98"/>
      <c r="B127" s="14"/>
      <c r="C127" s="14"/>
      <c r="D127" s="15"/>
      <c r="E127" s="99"/>
      <c r="F127" s="15"/>
      <c r="G127" s="15"/>
      <c r="H127" s="15"/>
      <c r="I127" s="15"/>
    </row>
    <row r="128" spans="1:9">
      <c r="A128" s="98"/>
      <c r="B128" s="14"/>
      <c r="C128" s="14"/>
      <c r="D128" s="15"/>
      <c r="E128" s="99"/>
      <c r="F128" s="15"/>
      <c r="G128" s="15"/>
      <c r="H128" s="15"/>
      <c r="I128" s="15"/>
    </row>
    <row r="129" spans="1:9">
      <c r="A129" s="98"/>
      <c r="B129" s="14"/>
      <c r="C129" s="14"/>
      <c r="D129" s="15"/>
      <c r="E129" s="99"/>
      <c r="F129" s="15"/>
      <c r="G129" s="15"/>
      <c r="H129" s="15"/>
      <c r="I129" s="15"/>
    </row>
    <row r="130" spans="1:9">
      <c r="A130" s="98"/>
      <c r="B130" s="14"/>
      <c r="C130" s="14"/>
      <c r="D130" s="15"/>
      <c r="E130" s="99"/>
      <c r="F130" s="15"/>
      <c r="G130" s="15"/>
      <c r="H130" s="15"/>
      <c r="I130" s="15"/>
    </row>
    <row r="131" spans="1:9">
      <c r="A131" s="98"/>
      <c r="B131" s="14"/>
      <c r="C131" s="14"/>
      <c r="D131" s="15"/>
      <c r="E131" s="99"/>
      <c r="F131" s="15"/>
      <c r="G131" s="15"/>
      <c r="H131" s="15"/>
      <c r="I131" s="15"/>
    </row>
    <row r="132" spans="1:9">
      <c r="A132" s="98"/>
      <c r="B132" s="14"/>
      <c r="C132" s="14"/>
      <c r="D132" s="15"/>
      <c r="E132" s="99"/>
      <c r="F132" s="15"/>
      <c r="G132" s="15"/>
      <c r="H132" s="15"/>
      <c r="I132" s="15"/>
    </row>
    <row r="133" spans="1:9">
      <c r="A133" s="98"/>
      <c r="B133" s="14"/>
      <c r="C133" s="14"/>
      <c r="D133" s="15"/>
      <c r="E133" s="99"/>
      <c r="F133" s="15"/>
      <c r="G133" s="15"/>
      <c r="H133" s="15"/>
      <c r="I133" s="15"/>
    </row>
    <row r="134" spans="1:9">
      <c r="A134" s="98"/>
      <c r="B134" s="14"/>
      <c r="C134" s="14"/>
      <c r="D134" s="15"/>
      <c r="E134" s="99"/>
      <c r="F134" s="15"/>
      <c r="G134" s="15"/>
      <c r="H134" s="15"/>
      <c r="I134" s="15"/>
    </row>
    <row r="135" spans="1:9">
      <c r="A135" s="98"/>
      <c r="B135" s="14"/>
      <c r="C135" s="14"/>
      <c r="D135" s="15"/>
      <c r="E135" s="99"/>
      <c r="F135" s="15"/>
      <c r="G135" s="15"/>
      <c r="H135" s="15"/>
      <c r="I135" s="15"/>
    </row>
    <row r="136" spans="1:9">
      <c r="A136" s="98"/>
      <c r="B136" s="14"/>
      <c r="C136" s="14"/>
      <c r="D136" s="15"/>
      <c r="E136" s="99"/>
      <c r="F136" s="15"/>
      <c r="G136" s="15"/>
      <c r="H136" s="15"/>
      <c r="I136" s="15"/>
    </row>
    <row r="137" spans="1:9">
      <c r="A137" s="98"/>
      <c r="B137" s="14"/>
      <c r="C137" s="14"/>
      <c r="D137" s="15"/>
      <c r="E137" s="99"/>
      <c r="F137" s="15"/>
      <c r="G137" s="15"/>
      <c r="H137" s="15"/>
      <c r="I137" s="15"/>
    </row>
    <row r="138" spans="1:9">
      <c r="A138" s="98"/>
      <c r="B138" s="14"/>
      <c r="C138" s="14"/>
      <c r="D138" s="15"/>
      <c r="E138" s="99"/>
      <c r="F138" s="15"/>
      <c r="G138" s="15"/>
      <c r="H138" s="15"/>
      <c r="I138" s="15"/>
    </row>
    <row r="139" spans="1:9">
      <c r="A139" s="98"/>
      <c r="B139" s="14"/>
      <c r="C139" s="14"/>
      <c r="D139" s="15"/>
      <c r="E139" s="99"/>
      <c r="F139" s="15"/>
      <c r="G139" s="15"/>
      <c r="H139" s="15"/>
      <c r="I139" s="15"/>
    </row>
    <row r="140" spans="1:9">
      <c r="A140" s="98"/>
      <c r="B140" s="14"/>
      <c r="C140" s="14"/>
      <c r="D140" s="15"/>
      <c r="E140" s="99"/>
      <c r="F140" s="15"/>
      <c r="G140" s="15"/>
      <c r="H140" s="15"/>
      <c r="I140" s="15"/>
    </row>
    <row r="141" spans="1:9">
      <c r="A141" s="98"/>
      <c r="B141" s="14"/>
      <c r="C141" s="14"/>
      <c r="D141" s="15"/>
      <c r="E141" s="99"/>
      <c r="F141" s="15"/>
      <c r="G141" s="15"/>
      <c r="H141" s="15"/>
      <c r="I141" s="15"/>
    </row>
    <row r="142" spans="1:9">
      <c r="A142" s="98"/>
      <c r="B142" s="14"/>
      <c r="C142" s="14"/>
      <c r="D142" s="15"/>
      <c r="E142" s="99"/>
      <c r="F142" s="15"/>
      <c r="G142" s="15"/>
      <c r="H142" s="15"/>
      <c r="I142" s="15"/>
    </row>
    <row r="143" spans="1:9">
      <c r="A143" s="98"/>
      <c r="B143" s="14"/>
      <c r="C143" s="14"/>
      <c r="D143" s="15"/>
      <c r="E143" s="99"/>
      <c r="F143" s="15"/>
      <c r="G143" s="15"/>
      <c r="H143" s="15"/>
      <c r="I143" s="15"/>
    </row>
    <row r="144" spans="1:9">
      <c r="A144" s="98"/>
      <c r="B144" s="14"/>
      <c r="C144" s="14"/>
      <c r="D144" s="15"/>
      <c r="E144" s="99"/>
      <c r="F144" s="15"/>
      <c r="G144" s="15"/>
      <c r="H144" s="15"/>
      <c r="I144" s="15"/>
    </row>
    <row r="145" spans="1:9">
      <c r="A145" s="98"/>
      <c r="B145" s="14"/>
      <c r="C145" s="14"/>
      <c r="D145" s="15"/>
      <c r="E145" s="99"/>
      <c r="F145" s="15"/>
      <c r="G145" s="15"/>
      <c r="H145" s="15"/>
      <c r="I145" s="15"/>
    </row>
    <row r="146" spans="1:9">
      <c r="A146" s="98"/>
      <c r="B146" s="14"/>
      <c r="C146" s="14"/>
      <c r="D146" s="15"/>
      <c r="E146" s="99"/>
      <c r="F146" s="15"/>
      <c r="G146" s="15"/>
      <c r="H146" s="15"/>
      <c r="I146" s="15"/>
    </row>
    <row r="147" spans="1:9">
      <c r="A147" s="98"/>
      <c r="B147" s="14"/>
      <c r="C147" s="14"/>
      <c r="D147" s="15"/>
      <c r="E147" s="99"/>
      <c r="F147" s="15"/>
      <c r="G147" s="15"/>
      <c r="H147" s="15"/>
      <c r="I147" s="15"/>
    </row>
    <row r="148" spans="1:9">
      <c r="A148" s="98"/>
      <c r="B148" s="14"/>
      <c r="C148" s="14"/>
      <c r="D148" s="15"/>
      <c r="E148" s="99"/>
      <c r="F148" s="15"/>
      <c r="G148" s="15"/>
      <c r="H148" s="15"/>
      <c r="I148" s="15"/>
    </row>
    <row r="149" spans="1:9">
      <c r="A149" s="98"/>
      <c r="B149" s="14"/>
      <c r="C149" s="14"/>
      <c r="D149" s="15"/>
      <c r="E149" s="99"/>
      <c r="F149" s="15"/>
      <c r="G149" s="15"/>
      <c r="H149" s="15"/>
      <c r="I149" s="15"/>
    </row>
    <row r="150" spans="1:9">
      <c r="A150" s="98"/>
      <c r="B150" s="14"/>
      <c r="C150" s="14"/>
      <c r="D150" s="15"/>
      <c r="E150" s="99"/>
      <c r="F150" s="15"/>
      <c r="G150" s="15"/>
      <c r="H150" s="15"/>
      <c r="I150" s="15"/>
    </row>
    <row r="151" spans="1:9">
      <c r="A151" s="98"/>
      <c r="B151" s="14"/>
      <c r="C151" s="14"/>
      <c r="D151" s="15"/>
      <c r="E151" s="99"/>
      <c r="F151" s="15"/>
      <c r="G151" s="15"/>
      <c r="H151" s="15"/>
      <c r="I151" s="15"/>
    </row>
    <row r="152" spans="1:9">
      <c r="A152" s="98"/>
      <c r="B152" s="14"/>
      <c r="C152" s="14"/>
      <c r="D152" s="15"/>
      <c r="E152" s="99"/>
      <c r="F152" s="15"/>
      <c r="G152" s="15"/>
      <c r="H152" s="15"/>
      <c r="I152" s="15"/>
    </row>
    <row r="153" spans="1:9">
      <c r="A153" s="98"/>
      <c r="B153" s="14"/>
      <c r="C153" s="14"/>
      <c r="D153" s="15"/>
      <c r="E153" s="99"/>
      <c r="F153" s="15"/>
      <c r="G153" s="15"/>
      <c r="H153" s="15"/>
      <c r="I153" s="15"/>
    </row>
    <row r="154" spans="1:9">
      <c r="A154" s="98"/>
      <c r="B154" s="14"/>
      <c r="C154" s="14"/>
      <c r="D154" s="15"/>
      <c r="E154" s="99"/>
      <c r="F154" s="15"/>
      <c r="G154" s="15"/>
      <c r="H154" s="15"/>
      <c r="I154" s="15"/>
    </row>
    <row r="155" spans="1:9">
      <c r="A155" s="98"/>
      <c r="B155" s="14"/>
      <c r="C155" s="14"/>
      <c r="D155" s="15"/>
      <c r="E155" s="99"/>
      <c r="F155" s="15"/>
      <c r="G155" s="15"/>
      <c r="H155" s="15"/>
      <c r="I155" s="15"/>
    </row>
    <row r="156" spans="1:9">
      <c r="A156" s="98"/>
      <c r="B156" s="14"/>
      <c r="C156" s="14"/>
      <c r="D156" s="15"/>
      <c r="E156" s="99"/>
      <c r="F156" s="15"/>
      <c r="G156" s="15"/>
      <c r="H156" s="15"/>
      <c r="I156" s="15"/>
    </row>
    <row r="157" spans="1:9">
      <c r="A157" s="98"/>
      <c r="B157" s="14"/>
      <c r="C157" s="14"/>
      <c r="D157" s="15"/>
      <c r="E157" s="99"/>
      <c r="F157" s="15"/>
      <c r="G157" s="15"/>
      <c r="H157" s="15"/>
      <c r="I157" s="15"/>
    </row>
    <row r="158" spans="1:9">
      <c r="A158" s="98"/>
      <c r="B158" s="14"/>
      <c r="C158" s="14"/>
      <c r="D158" s="15"/>
      <c r="E158" s="99"/>
      <c r="F158" s="15"/>
      <c r="G158" s="15"/>
      <c r="H158" s="15"/>
      <c r="I158" s="15"/>
    </row>
    <row r="159" spans="1:9">
      <c r="A159" s="98"/>
      <c r="B159" s="14"/>
      <c r="C159" s="14"/>
      <c r="D159" s="15"/>
      <c r="E159" s="99"/>
      <c r="F159" s="15"/>
      <c r="G159" s="15"/>
      <c r="H159" s="15"/>
      <c r="I159" s="15"/>
    </row>
    <row r="160" spans="1:9">
      <c r="A160" s="98"/>
      <c r="B160" s="14"/>
      <c r="C160" s="14"/>
      <c r="D160" s="15"/>
      <c r="E160" s="99"/>
      <c r="F160" s="15"/>
      <c r="G160" s="15"/>
      <c r="H160" s="15"/>
      <c r="I160" s="15"/>
    </row>
    <row r="161" spans="1:9">
      <c r="A161" s="98"/>
      <c r="B161" s="14"/>
      <c r="C161" s="14"/>
      <c r="D161" s="15"/>
      <c r="E161" s="99"/>
      <c r="F161" s="15"/>
      <c r="G161" s="15"/>
      <c r="H161" s="15"/>
      <c r="I161" s="15"/>
    </row>
    <row r="162" spans="1:9">
      <c r="A162" s="98"/>
      <c r="B162" s="14"/>
      <c r="C162" s="14"/>
      <c r="D162" s="15"/>
      <c r="E162" s="99"/>
      <c r="F162" s="15"/>
      <c r="G162" s="15"/>
      <c r="H162" s="15"/>
      <c r="I162" s="15"/>
    </row>
    <row r="163" spans="1:9">
      <c r="A163" s="98"/>
      <c r="B163" s="14"/>
      <c r="C163" s="14"/>
      <c r="D163" s="15"/>
      <c r="E163" s="99"/>
      <c r="F163" s="15"/>
      <c r="G163" s="15"/>
      <c r="H163" s="15"/>
      <c r="I163" s="15"/>
    </row>
    <row r="164" spans="1:9">
      <c r="A164" s="98"/>
      <c r="B164" s="14"/>
      <c r="C164" s="14"/>
      <c r="D164" s="15"/>
      <c r="E164" s="99"/>
      <c r="F164" s="15"/>
      <c r="G164" s="15"/>
      <c r="H164" s="15"/>
      <c r="I164" s="15"/>
    </row>
    <row r="165" spans="1:9">
      <c r="A165" s="98"/>
      <c r="B165" s="14"/>
      <c r="C165" s="14"/>
      <c r="D165" s="15"/>
      <c r="E165" s="99"/>
      <c r="F165" s="15"/>
      <c r="G165" s="15"/>
      <c r="H165" s="15"/>
      <c r="I165" s="15"/>
    </row>
    <row r="166" spans="1:9">
      <c r="A166" s="98"/>
      <c r="B166" s="14"/>
      <c r="C166" s="14"/>
      <c r="D166" s="15"/>
      <c r="E166" s="99"/>
      <c r="F166" s="15"/>
      <c r="G166" s="15"/>
      <c r="H166" s="15"/>
      <c r="I166" s="15"/>
    </row>
    <row r="167" spans="1:9">
      <c r="A167" s="98"/>
      <c r="B167" s="14"/>
      <c r="C167" s="14"/>
      <c r="D167" s="15"/>
      <c r="E167" s="99"/>
      <c r="F167" s="15"/>
      <c r="G167" s="15"/>
      <c r="H167" s="15"/>
      <c r="I167" s="15"/>
    </row>
    <row r="168" spans="1:9">
      <c r="A168" s="98"/>
      <c r="B168" s="14"/>
      <c r="C168" s="14"/>
      <c r="D168" s="15"/>
      <c r="E168" s="99"/>
      <c r="F168" s="15"/>
      <c r="G168" s="15"/>
      <c r="H168" s="15"/>
      <c r="I168" s="15"/>
    </row>
    <row r="169" spans="1:9">
      <c r="A169" s="98"/>
      <c r="B169" s="14"/>
      <c r="C169" s="14"/>
      <c r="D169" s="15"/>
      <c r="E169" s="99"/>
      <c r="F169" s="15"/>
      <c r="G169" s="15"/>
      <c r="H169" s="15"/>
      <c r="I169" s="15"/>
    </row>
    <row r="170" spans="1:9">
      <c r="A170" s="98"/>
      <c r="B170" s="14"/>
      <c r="C170" s="14"/>
      <c r="D170" s="15"/>
      <c r="E170" s="99"/>
      <c r="F170" s="15"/>
      <c r="G170" s="15"/>
      <c r="H170" s="15"/>
      <c r="I170" s="15"/>
    </row>
    <row r="171" spans="1:9">
      <c r="A171" s="98"/>
      <c r="B171" s="14"/>
      <c r="C171" s="14"/>
      <c r="D171" s="15"/>
      <c r="E171" s="99"/>
      <c r="F171" s="15"/>
      <c r="G171" s="15"/>
      <c r="H171" s="15"/>
      <c r="I171" s="15"/>
    </row>
    <row r="172" spans="1:9">
      <c r="A172" s="98"/>
      <c r="B172" s="14"/>
      <c r="C172" s="14"/>
      <c r="D172" s="15"/>
      <c r="E172" s="99"/>
      <c r="F172" s="15"/>
      <c r="G172" s="15"/>
      <c r="H172" s="15"/>
      <c r="I172" s="15"/>
    </row>
    <row r="173" spans="1:9">
      <c r="A173" s="98"/>
      <c r="B173" s="14"/>
      <c r="C173" s="14"/>
      <c r="D173" s="15"/>
      <c r="E173" s="99"/>
      <c r="F173" s="15"/>
      <c r="G173" s="15"/>
      <c r="H173" s="15"/>
      <c r="I173" s="15"/>
    </row>
    <row r="174" spans="1:9">
      <c r="A174" s="98"/>
      <c r="B174" s="14"/>
      <c r="C174" s="14"/>
      <c r="D174" s="15"/>
      <c r="E174" s="99"/>
      <c r="F174" s="15"/>
      <c r="G174" s="15"/>
      <c r="H174" s="15"/>
      <c r="I174" s="15"/>
    </row>
    <row r="175" spans="1:9">
      <c r="A175" s="98"/>
      <c r="B175" s="14"/>
      <c r="C175" s="14"/>
      <c r="D175" s="15"/>
      <c r="E175" s="99"/>
      <c r="F175" s="15"/>
      <c r="G175" s="15"/>
      <c r="H175" s="15"/>
      <c r="I175" s="15"/>
    </row>
    <row r="176" spans="1:9">
      <c r="A176" s="98"/>
      <c r="B176" s="14"/>
      <c r="C176" s="14"/>
      <c r="D176" s="15"/>
      <c r="E176" s="99"/>
      <c r="F176" s="15"/>
      <c r="G176" s="15"/>
      <c r="H176" s="15"/>
      <c r="I176" s="15"/>
    </row>
    <row r="177" spans="1:9">
      <c r="A177" s="98"/>
      <c r="B177" s="14"/>
      <c r="C177" s="14"/>
      <c r="D177" s="15"/>
      <c r="E177" s="99"/>
      <c r="F177" s="15"/>
      <c r="G177" s="15"/>
      <c r="H177" s="15"/>
      <c r="I177" s="15"/>
    </row>
    <row r="178" spans="1:9">
      <c r="A178" s="98"/>
      <c r="B178" s="14"/>
      <c r="C178" s="14"/>
      <c r="D178" s="15"/>
      <c r="E178" s="99"/>
      <c r="F178" s="15"/>
      <c r="G178" s="15"/>
      <c r="H178" s="15"/>
      <c r="I178" s="15"/>
    </row>
    <row r="179" spans="1:9">
      <c r="A179" s="98"/>
      <c r="B179" s="14"/>
      <c r="C179" s="14"/>
      <c r="D179" s="15"/>
      <c r="E179" s="99"/>
      <c r="F179" s="15"/>
      <c r="G179" s="15"/>
      <c r="H179" s="15"/>
      <c r="I179" s="15"/>
    </row>
    <row r="180" spans="1:9">
      <c r="A180" s="98"/>
      <c r="B180" s="14"/>
      <c r="C180" s="14"/>
      <c r="D180" s="15"/>
      <c r="E180" s="99"/>
      <c r="F180" s="15"/>
      <c r="G180" s="15"/>
      <c r="H180" s="15"/>
      <c r="I180" s="15"/>
    </row>
    <row r="181" spans="1:9">
      <c r="A181" s="98"/>
      <c r="B181" s="14"/>
      <c r="C181" s="14"/>
      <c r="D181" s="15"/>
      <c r="E181" s="99"/>
      <c r="F181" s="15"/>
      <c r="G181" s="15"/>
      <c r="H181" s="15"/>
      <c r="I181" s="15"/>
    </row>
    <row r="182" spans="1:9">
      <c r="A182" s="98"/>
      <c r="B182" s="14"/>
      <c r="C182" s="14"/>
      <c r="D182" s="15"/>
      <c r="E182" s="99"/>
      <c r="F182" s="15"/>
      <c r="G182" s="15"/>
      <c r="H182" s="15"/>
      <c r="I182" s="15"/>
    </row>
    <row r="183" spans="1:9">
      <c r="A183" s="98"/>
      <c r="B183" s="14"/>
      <c r="C183" s="14"/>
      <c r="D183" s="15"/>
      <c r="E183" s="99"/>
      <c r="F183" s="15"/>
      <c r="G183" s="15"/>
      <c r="H183" s="15"/>
      <c r="I183" s="15"/>
    </row>
    <row r="184" spans="1:9">
      <c r="A184" s="98"/>
      <c r="B184" s="14"/>
      <c r="C184" s="14"/>
      <c r="D184" s="15"/>
      <c r="E184" s="99"/>
      <c r="F184" s="15"/>
      <c r="G184" s="15"/>
      <c r="H184" s="15"/>
      <c r="I184" s="15"/>
    </row>
    <row r="185" spans="1:9">
      <c r="A185" s="98"/>
      <c r="B185" s="14"/>
      <c r="C185" s="14"/>
      <c r="D185" s="15"/>
      <c r="E185" s="99"/>
      <c r="F185" s="15"/>
      <c r="G185" s="15"/>
      <c r="H185" s="15"/>
      <c r="I185" s="15"/>
    </row>
    <row r="186" spans="1:9">
      <c r="A186" s="98"/>
      <c r="B186" s="14"/>
      <c r="C186" s="14"/>
      <c r="D186" s="15"/>
      <c r="E186" s="99"/>
      <c r="F186" s="15"/>
      <c r="G186" s="15"/>
      <c r="H186" s="15"/>
      <c r="I186" s="15"/>
    </row>
    <row r="187" spans="1:9">
      <c r="A187" s="98"/>
      <c r="B187" s="14"/>
      <c r="C187" s="14"/>
      <c r="D187" s="15"/>
      <c r="E187" s="99"/>
      <c r="F187" s="15"/>
      <c r="G187" s="15"/>
      <c r="H187" s="15"/>
      <c r="I187" s="15"/>
    </row>
    <row r="188" spans="1:9">
      <c r="A188" s="98"/>
      <c r="B188" s="14"/>
      <c r="C188" s="14"/>
      <c r="D188" s="15"/>
      <c r="E188" s="99"/>
      <c r="F188" s="15"/>
      <c r="G188" s="15"/>
      <c r="H188" s="15"/>
      <c r="I188" s="15"/>
    </row>
    <row r="189" spans="1:9">
      <c r="A189" s="98"/>
      <c r="B189" s="14"/>
      <c r="C189" s="14"/>
      <c r="D189" s="15"/>
      <c r="E189" s="99"/>
      <c r="F189" s="15"/>
      <c r="G189" s="15"/>
      <c r="H189" s="15"/>
      <c r="I189" s="15"/>
    </row>
    <row r="190" spans="1:9">
      <c r="A190" s="98"/>
      <c r="B190" s="14"/>
      <c r="C190" s="14"/>
      <c r="D190" s="15"/>
      <c r="E190" s="99"/>
      <c r="F190" s="15"/>
      <c r="G190" s="15"/>
      <c r="H190" s="15"/>
      <c r="I190" s="15"/>
    </row>
    <row r="191" spans="1:9">
      <c r="A191" s="98"/>
      <c r="B191" s="14"/>
      <c r="C191" s="14"/>
      <c r="D191" s="15"/>
      <c r="E191" s="99"/>
      <c r="F191" s="15"/>
      <c r="G191" s="15"/>
      <c r="H191" s="15"/>
      <c r="I191" s="15"/>
    </row>
    <row r="192" spans="1:9">
      <c r="A192" s="98"/>
      <c r="B192" s="14"/>
      <c r="C192" s="14"/>
      <c r="D192" s="15"/>
      <c r="E192" s="99"/>
      <c r="F192" s="15"/>
      <c r="G192" s="15"/>
      <c r="H192" s="15"/>
      <c r="I192" s="15"/>
    </row>
    <row r="193" spans="1:9">
      <c r="A193" s="98"/>
      <c r="B193" s="14"/>
      <c r="C193" s="14"/>
      <c r="D193" s="15"/>
      <c r="E193" s="99"/>
      <c r="F193" s="15"/>
      <c r="G193" s="15"/>
      <c r="H193" s="15"/>
      <c r="I193" s="15"/>
    </row>
    <row r="194" spans="1:9">
      <c r="A194" s="98"/>
      <c r="B194" s="14"/>
      <c r="C194" s="14"/>
      <c r="D194" s="15"/>
      <c r="E194" s="99"/>
      <c r="F194" s="15"/>
      <c r="G194" s="15"/>
      <c r="H194" s="15"/>
      <c r="I194" s="15"/>
    </row>
    <row r="195" spans="1:9">
      <c r="A195" s="98"/>
      <c r="B195" s="14"/>
      <c r="C195" s="14"/>
      <c r="D195" s="15"/>
      <c r="E195" s="99"/>
      <c r="F195" s="15"/>
      <c r="G195" s="15"/>
      <c r="H195" s="15"/>
      <c r="I195" s="15"/>
    </row>
    <row r="196" spans="1:9">
      <c r="A196" s="98"/>
      <c r="B196" s="14"/>
      <c r="C196" s="14"/>
      <c r="D196" s="15"/>
      <c r="E196" s="99"/>
      <c r="F196" s="15"/>
      <c r="G196" s="15"/>
      <c r="H196" s="15"/>
      <c r="I196" s="15"/>
    </row>
    <row r="197" spans="1:9">
      <c r="A197" s="98"/>
      <c r="B197" s="14"/>
      <c r="C197" s="14"/>
      <c r="D197" s="15"/>
      <c r="E197" s="99"/>
      <c r="F197" s="15"/>
      <c r="G197" s="15"/>
      <c r="H197" s="15"/>
      <c r="I197" s="15"/>
    </row>
    <row r="198" spans="1:9">
      <c r="A198" s="98"/>
      <c r="B198" s="14"/>
      <c r="C198" s="14"/>
      <c r="D198" s="15"/>
      <c r="E198" s="99"/>
      <c r="F198" s="15"/>
      <c r="G198" s="15"/>
      <c r="H198" s="15"/>
      <c r="I198" s="15"/>
    </row>
    <row r="199" spans="1:9">
      <c r="A199" s="98"/>
      <c r="B199" s="14"/>
      <c r="C199" s="14"/>
      <c r="D199" s="15"/>
      <c r="E199" s="99"/>
      <c r="F199" s="15"/>
      <c r="G199" s="15"/>
      <c r="H199" s="15"/>
      <c r="I199" s="15"/>
    </row>
  </sheetData>
  <sheetProtection formatCells="0" formatColumns="0" formatRows="0" insertColumns="0" insertRows="0" insertHyperlinks="0" deleteColumns="0" deleteRows="0" sort="0" autoFilter="0" pivotTables="0"/>
  <dataConsolidate/>
  <mergeCells count="56">
    <mergeCell ref="A28:A29"/>
    <mergeCell ref="B28:B29"/>
    <mergeCell ref="C28:C29"/>
    <mergeCell ref="D28:D29"/>
    <mergeCell ref="E28:E29"/>
    <mergeCell ref="H28:I28"/>
    <mergeCell ref="A37:E37"/>
    <mergeCell ref="A30:A36"/>
    <mergeCell ref="B30:B36"/>
    <mergeCell ref="C30:C36"/>
    <mergeCell ref="D30:D36"/>
    <mergeCell ref="E30:E36"/>
    <mergeCell ref="H30:I30"/>
    <mergeCell ref="J28:J36"/>
    <mergeCell ref="K28:K36"/>
    <mergeCell ref="J22:J27"/>
    <mergeCell ref="K22:K27"/>
    <mergeCell ref="J18:J21"/>
    <mergeCell ref="A22:A27"/>
    <mergeCell ref="B22:B27"/>
    <mergeCell ref="C22:C27"/>
    <mergeCell ref="D22:D27"/>
    <mergeCell ref="E22:E27"/>
    <mergeCell ref="K18:K21"/>
    <mergeCell ref="A18:A21"/>
    <mergeCell ref="B18:B21"/>
    <mergeCell ref="C18:C21"/>
    <mergeCell ref="D18:D21"/>
    <mergeCell ref="E18:E21"/>
    <mergeCell ref="K14:K17"/>
    <mergeCell ref="J14:J17"/>
    <mergeCell ref="A14:A17"/>
    <mergeCell ref="B14:B17"/>
    <mergeCell ref="C14:C17"/>
    <mergeCell ref="D14:D17"/>
    <mergeCell ref="E14:E17"/>
    <mergeCell ref="H14:I14"/>
    <mergeCell ref="K12:K13"/>
    <mergeCell ref="J11:K11"/>
    <mergeCell ref="B9:C9"/>
    <mergeCell ref="A11:A13"/>
    <mergeCell ref="B11:B13"/>
    <mergeCell ref="C11:C13"/>
    <mergeCell ref="D11:D13"/>
    <mergeCell ref="E11:E13"/>
    <mergeCell ref="A1:A3"/>
    <mergeCell ref="B1:K2"/>
    <mergeCell ref="B3:K3"/>
    <mergeCell ref="A6:A8"/>
    <mergeCell ref="B6:D6"/>
    <mergeCell ref="B7:C7"/>
    <mergeCell ref="B8:C8"/>
    <mergeCell ref="J12:J13"/>
    <mergeCell ref="F11:F13"/>
    <mergeCell ref="G11:G13"/>
    <mergeCell ref="H11:I12"/>
  </mergeCells>
  <dataValidations count="1">
    <dataValidation allowBlank="1" showInputMessage="1" showErrorMessage="1" prompt="Fecha de seguimiento al Plan" sqref="A6:A8" xr:uid="{C723F583-6082-4086-BDFC-0D488F4449B7}"/>
  </dataValidations>
  <printOptions horizontalCentered="1"/>
  <pageMargins left="0.78740157480314965" right="0.78740157480314965" top="1.1811023622047245" bottom="1.1811023622047245" header="0.31496062992125984" footer="0.31496062992125984"/>
  <pageSetup paperSize="5" scale="42" orientation="landscape" horizontalDpi="4294967294" verticalDpi="4294967294" r:id="rId1"/>
  <drawing r:id="rId2"/>
  <legacyDrawingHF r:id="rId3"/>
  <extLst>
    <ext xmlns:x14="http://schemas.microsoft.com/office/spreadsheetml/2009/9/main" uri="{78C0D931-6437-407d-A8EE-F0AAD7539E65}">
      <x14:conditionalFormattings>
        <x14:conditionalFormatting xmlns:xm="http://schemas.microsoft.com/office/excel/2006/main">
          <x14:cfRule type="iconSet" priority="1" id="{7A9FE901-8DA3-4898-BD3C-B9A243C9F942}">
            <x14:iconSet showValue="0" custom="1">
              <x14:cfvo type="percent">
                <xm:f>0</xm:f>
              </x14:cfvo>
              <x14:cfvo type="num">
                <xm:f>2</xm:f>
              </x14:cfvo>
              <x14:cfvo type="num">
                <xm:f>30</xm:f>
              </x14:cfvo>
              <x14:cfIcon iconSet="3Arrows" iconId="1"/>
              <x14:cfIcon iconSet="3Symbols2" iconId="2"/>
              <x14:cfIcon iconSet="3TrafficLights1" iconId="2"/>
            </x14:iconSet>
          </x14:cfRule>
          <xm:sqref>D7:D9</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045AA-DA20-4A58-B8EF-0FA216C2BB0D}">
  <dimension ref="A1:AO194"/>
  <sheetViews>
    <sheetView showGridLines="0" topLeftCell="B17" zoomScaleNormal="100" zoomScaleSheetLayoutView="85" zoomScalePageLayoutView="130" workbookViewId="0">
      <selection activeCell="L4" sqref="L1:AF1048576"/>
    </sheetView>
  </sheetViews>
  <sheetFormatPr baseColWidth="10" defaultColWidth="11.42578125" defaultRowHeight="11.25" outlineLevelRow="1"/>
  <cols>
    <col min="1" max="1" width="20.7109375" style="103" customWidth="1"/>
    <col min="2" max="2" width="17" style="10" customWidth="1"/>
    <col min="3" max="3" width="15.7109375" style="13" customWidth="1"/>
    <col min="4" max="4" width="29" style="12" bestFit="1" customWidth="1"/>
    <col min="5" max="5" width="26" style="104" bestFit="1" customWidth="1"/>
    <col min="6" max="6" width="5.28515625" style="11" customWidth="1"/>
    <col min="7" max="7" width="45.28515625" style="11" customWidth="1"/>
    <col min="8" max="8" width="12.140625" style="11" customWidth="1"/>
    <col min="9" max="9" width="15" style="11" customWidth="1"/>
    <col min="10" max="10" width="16.42578125" style="8" customWidth="1"/>
    <col min="11" max="11" width="9.85546875" style="7" customWidth="1"/>
    <col min="12" max="16384" width="11.42578125" style="7"/>
  </cols>
  <sheetData>
    <row r="1" spans="1:15" ht="15" customHeight="1">
      <c r="A1" s="304"/>
      <c r="B1" s="307" t="s">
        <v>525</v>
      </c>
      <c r="C1" s="308"/>
      <c r="D1" s="308"/>
      <c r="E1" s="308"/>
      <c r="F1" s="308"/>
      <c r="G1" s="308"/>
      <c r="H1" s="308"/>
      <c r="I1" s="308"/>
      <c r="J1" s="308"/>
      <c r="K1" s="309"/>
    </row>
    <row r="2" spans="1:15" ht="15" customHeight="1" thickBot="1">
      <c r="A2" s="305"/>
      <c r="B2" s="310"/>
      <c r="C2" s="311"/>
      <c r="D2" s="311"/>
      <c r="E2" s="311"/>
      <c r="F2" s="311"/>
      <c r="G2" s="311"/>
      <c r="H2" s="311"/>
      <c r="I2" s="311"/>
      <c r="J2" s="311"/>
      <c r="K2" s="312"/>
    </row>
    <row r="3" spans="1:15" ht="21.75" customHeight="1" thickBot="1">
      <c r="A3" s="306"/>
      <c r="B3" s="319" t="s">
        <v>125</v>
      </c>
      <c r="C3" s="320"/>
      <c r="D3" s="320"/>
      <c r="E3" s="320"/>
      <c r="F3" s="320"/>
      <c r="G3" s="320"/>
      <c r="H3" s="320"/>
      <c r="I3" s="320"/>
      <c r="J3" s="320"/>
      <c r="K3" s="321"/>
    </row>
    <row r="4" spans="1:15" ht="12" hidden="1" customHeight="1" thickBot="1">
      <c r="A4" s="53"/>
      <c r="B4" s="54"/>
      <c r="C4" s="54"/>
      <c r="D4" s="54"/>
      <c r="E4" s="54"/>
      <c r="F4" s="54"/>
      <c r="G4" s="54"/>
      <c r="H4" s="54"/>
      <c r="I4" s="54"/>
      <c r="J4" s="54"/>
      <c r="K4" s="136"/>
    </row>
    <row r="5" spans="1:15" ht="12" hidden="1" customHeight="1" thickBot="1">
      <c r="A5" s="57"/>
      <c r="B5" s="58"/>
      <c r="C5" s="58"/>
      <c r="D5" s="58"/>
      <c r="E5" s="58"/>
      <c r="F5" s="58"/>
      <c r="G5" s="58"/>
      <c r="H5" s="58"/>
      <c r="I5" s="58"/>
      <c r="J5" s="58"/>
      <c r="K5" s="138"/>
    </row>
    <row r="6" spans="1:15" ht="12" hidden="1" thickBot="1">
      <c r="A6" s="322" t="s">
        <v>124</v>
      </c>
      <c r="B6" s="323" t="s">
        <v>123</v>
      </c>
      <c r="C6" s="323"/>
      <c r="D6" s="323"/>
      <c r="E6" s="59"/>
      <c r="F6" s="60"/>
      <c r="G6" s="60"/>
      <c r="H6" s="60"/>
      <c r="I6" s="60"/>
      <c r="J6" s="62"/>
      <c r="K6" s="56"/>
    </row>
    <row r="7" spans="1:15" ht="12" hidden="1" thickBot="1">
      <c r="A7" s="322"/>
      <c r="B7" s="299" t="s">
        <v>122</v>
      </c>
      <c r="C7" s="299"/>
      <c r="D7" s="63">
        <v>7</v>
      </c>
      <c r="E7" s="59"/>
      <c r="F7" s="60"/>
      <c r="G7" s="60"/>
      <c r="H7" s="60"/>
      <c r="I7" s="60"/>
      <c r="J7" s="62"/>
      <c r="K7" s="56"/>
    </row>
    <row r="8" spans="1:15" ht="12" hidden="1" thickBot="1">
      <c r="A8" s="322"/>
      <c r="B8" s="299" t="s">
        <v>121</v>
      </c>
      <c r="C8" s="300"/>
      <c r="D8" s="63">
        <v>50</v>
      </c>
      <c r="E8" s="59"/>
      <c r="F8" s="60"/>
      <c r="G8" s="60"/>
      <c r="H8" s="60"/>
      <c r="I8" s="60"/>
      <c r="J8" s="62"/>
      <c r="K8" s="56"/>
    </row>
    <row r="9" spans="1:15" ht="12" hidden="1" thickBot="1">
      <c r="A9" s="64">
        <v>45260</v>
      </c>
      <c r="B9" s="299" t="s">
        <v>120</v>
      </c>
      <c r="C9" s="300"/>
      <c r="D9" s="63">
        <v>1</v>
      </c>
      <c r="E9" s="59"/>
      <c r="F9" s="60"/>
      <c r="G9" s="60"/>
      <c r="H9" s="60"/>
      <c r="I9" s="60"/>
      <c r="J9" s="62"/>
      <c r="K9" s="56"/>
    </row>
    <row r="10" spans="1:15" ht="12" hidden="1" thickBot="1">
      <c r="A10" s="65"/>
      <c r="B10" s="50"/>
      <c r="C10" s="66"/>
      <c r="D10" s="67"/>
      <c r="E10" s="68"/>
      <c r="F10" s="69"/>
      <c r="G10" s="69"/>
      <c r="H10" s="69"/>
      <c r="I10" s="69"/>
      <c r="J10" s="71"/>
      <c r="K10" s="139"/>
    </row>
    <row r="11" spans="1:15" ht="21" customHeight="1" thickBot="1">
      <c r="A11" s="301" t="s">
        <v>119</v>
      </c>
      <c r="B11" s="301" t="s">
        <v>118</v>
      </c>
      <c r="C11" s="301" t="s">
        <v>117</v>
      </c>
      <c r="D11" s="301" t="s">
        <v>116</v>
      </c>
      <c r="E11" s="301" t="s">
        <v>115</v>
      </c>
      <c r="F11" s="332" t="s">
        <v>12</v>
      </c>
      <c r="G11" s="332" t="s">
        <v>114</v>
      </c>
      <c r="H11" s="334" t="s">
        <v>113</v>
      </c>
      <c r="I11" s="335"/>
      <c r="J11" s="369" t="s">
        <v>126</v>
      </c>
      <c r="K11" s="371"/>
      <c r="L11" s="8"/>
      <c r="M11" s="8"/>
      <c r="N11" s="8"/>
      <c r="O11" s="8"/>
    </row>
    <row r="12" spans="1:15" ht="28.5" customHeight="1" thickBot="1">
      <c r="A12" s="302"/>
      <c r="B12" s="302"/>
      <c r="C12" s="302"/>
      <c r="D12" s="302"/>
      <c r="E12" s="302"/>
      <c r="F12" s="333"/>
      <c r="G12" s="333"/>
      <c r="H12" s="336"/>
      <c r="I12" s="337"/>
      <c r="J12" s="330" t="s">
        <v>102</v>
      </c>
      <c r="K12" s="330" t="s">
        <v>98</v>
      </c>
      <c r="L12" s="8"/>
      <c r="M12" s="8"/>
      <c r="N12" s="8"/>
      <c r="O12" s="8"/>
    </row>
    <row r="13" spans="1:15" ht="21.75" customHeight="1" thickBot="1">
      <c r="A13" s="303"/>
      <c r="B13" s="303"/>
      <c r="C13" s="303"/>
      <c r="D13" s="303"/>
      <c r="E13" s="303"/>
      <c r="F13" s="331"/>
      <c r="G13" s="331"/>
      <c r="H13" s="42" t="s">
        <v>94</v>
      </c>
      <c r="I13" s="42" t="s">
        <v>93</v>
      </c>
      <c r="J13" s="331"/>
      <c r="K13" s="331"/>
      <c r="L13" s="8"/>
      <c r="M13" s="8"/>
      <c r="N13" s="8"/>
      <c r="O13" s="8"/>
    </row>
    <row r="14" spans="1:15" s="21" customFormat="1" ht="45.75" customHeight="1">
      <c r="A14" s="346" t="s">
        <v>459</v>
      </c>
      <c r="B14" s="349" t="s">
        <v>561</v>
      </c>
      <c r="C14" s="349" t="s">
        <v>461</v>
      </c>
      <c r="D14" s="349" t="s">
        <v>280</v>
      </c>
      <c r="E14" s="543" t="s">
        <v>562</v>
      </c>
      <c r="F14" s="73" t="s">
        <v>86</v>
      </c>
      <c r="G14" s="105" t="s">
        <v>22</v>
      </c>
      <c r="H14" s="74">
        <f>MIN(H15:H19)</f>
        <v>45308</v>
      </c>
      <c r="I14" s="74">
        <f>MAX(I15:I19)</f>
        <v>45565</v>
      </c>
      <c r="J14" s="426" t="s">
        <v>526</v>
      </c>
      <c r="K14" s="549">
        <v>1</v>
      </c>
      <c r="L14" s="22"/>
      <c r="M14" s="22"/>
      <c r="N14" s="22"/>
      <c r="O14" s="22"/>
    </row>
    <row r="15" spans="1:15" s="16" customFormat="1" ht="48" customHeight="1" outlineLevel="1">
      <c r="A15" s="347"/>
      <c r="B15" s="350"/>
      <c r="C15" s="350"/>
      <c r="D15" s="350"/>
      <c r="E15" s="544"/>
      <c r="F15" s="19" t="s">
        <v>85</v>
      </c>
      <c r="G15" s="124" t="s">
        <v>563</v>
      </c>
      <c r="H15" s="89">
        <v>45308</v>
      </c>
      <c r="I15" s="89">
        <v>45412</v>
      </c>
      <c r="J15" s="427"/>
      <c r="K15" s="550"/>
      <c r="L15" s="17"/>
      <c r="M15" s="17"/>
      <c r="N15" s="17"/>
      <c r="O15" s="17"/>
    </row>
    <row r="16" spans="1:15" s="16" customFormat="1" ht="45.75" customHeight="1" outlineLevel="1">
      <c r="A16" s="347"/>
      <c r="B16" s="350"/>
      <c r="C16" s="350"/>
      <c r="D16" s="350"/>
      <c r="E16" s="544"/>
      <c r="F16" s="19" t="s">
        <v>83</v>
      </c>
      <c r="G16" s="121" t="s">
        <v>527</v>
      </c>
      <c r="H16" s="84">
        <v>45315</v>
      </c>
      <c r="I16" s="84">
        <v>45565</v>
      </c>
      <c r="J16" s="427"/>
      <c r="K16" s="550"/>
      <c r="L16" s="17"/>
      <c r="M16" s="17"/>
      <c r="N16" s="17"/>
      <c r="O16" s="17"/>
    </row>
    <row r="17" spans="1:15" s="16" customFormat="1" ht="45.75" customHeight="1" outlineLevel="1">
      <c r="A17" s="347"/>
      <c r="B17" s="350"/>
      <c r="C17" s="350"/>
      <c r="D17" s="350"/>
      <c r="E17" s="544"/>
      <c r="F17" s="19" t="s">
        <v>81</v>
      </c>
      <c r="G17" s="121" t="s">
        <v>528</v>
      </c>
      <c r="H17" s="84">
        <v>45383</v>
      </c>
      <c r="I17" s="84">
        <v>45471</v>
      </c>
      <c r="J17" s="427"/>
      <c r="K17" s="550"/>
      <c r="L17" s="17"/>
      <c r="M17" s="17"/>
      <c r="N17" s="17"/>
      <c r="O17" s="17"/>
    </row>
    <row r="18" spans="1:15" s="16" customFormat="1" ht="45.75" customHeight="1" outlineLevel="1">
      <c r="A18" s="347"/>
      <c r="B18" s="350"/>
      <c r="C18" s="350"/>
      <c r="D18" s="350"/>
      <c r="E18" s="544"/>
      <c r="F18" s="119" t="s">
        <v>471</v>
      </c>
      <c r="G18" s="121" t="s">
        <v>564</v>
      </c>
      <c r="H18" s="84">
        <v>45474</v>
      </c>
      <c r="I18" s="84">
        <v>45504</v>
      </c>
      <c r="J18" s="427"/>
      <c r="K18" s="550"/>
      <c r="L18" s="17"/>
      <c r="M18" s="17"/>
      <c r="N18" s="17"/>
      <c r="O18" s="17"/>
    </row>
    <row r="19" spans="1:15" s="16" customFormat="1" ht="57" outlineLevel="1" thickBot="1">
      <c r="A19" s="348"/>
      <c r="B19" s="351"/>
      <c r="C19" s="351"/>
      <c r="D19" s="351"/>
      <c r="E19" s="545"/>
      <c r="F19" s="120" t="s">
        <v>529</v>
      </c>
      <c r="G19" s="122" t="s">
        <v>530</v>
      </c>
      <c r="H19" s="79">
        <v>45505</v>
      </c>
      <c r="I19" s="79">
        <v>45565</v>
      </c>
      <c r="J19" s="428"/>
      <c r="K19" s="551"/>
      <c r="L19" s="17"/>
      <c r="M19" s="17"/>
      <c r="N19" s="17"/>
      <c r="O19" s="17"/>
    </row>
    <row r="20" spans="1:15" s="21" customFormat="1" ht="26.25" customHeight="1">
      <c r="A20" s="346" t="s">
        <v>459</v>
      </c>
      <c r="B20" s="349" t="s">
        <v>561</v>
      </c>
      <c r="C20" s="349" t="s">
        <v>461</v>
      </c>
      <c r="D20" s="349" t="s">
        <v>280</v>
      </c>
      <c r="E20" s="412" t="s">
        <v>531</v>
      </c>
      <c r="F20" s="73" t="s">
        <v>78</v>
      </c>
      <c r="G20" s="105" t="s">
        <v>22</v>
      </c>
      <c r="H20" s="74">
        <f>MIN(H23:H23)</f>
        <v>45323</v>
      </c>
      <c r="I20" s="74">
        <f>MAX(I23:I23)</f>
        <v>45565</v>
      </c>
      <c r="J20" s="377" t="s">
        <v>532</v>
      </c>
      <c r="K20" s="552">
        <v>1</v>
      </c>
      <c r="L20" s="22"/>
      <c r="M20" s="22"/>
      <c r="N20" s="22"/>
      <c r="O20" s="22"/>
    </row>
    <row r="21" spans="1:15" s="21" customFormat="1" ht="26.25" customHeight="1">
      <c r="A21" s="347"/>
      <c r="B21" s="350"/>
      <c r="C21" s="350"/>
      <c r="D21" s="350"/>
      <c r="E21" s="413"/>
      <c r="F21" s="119" t="s">
        <v>77</v>
      </c>
      <c r="G21" s="121" t="s">
        <v>533</v>
      </c>
      <c r="H21" s="84">
        <v>45323</v>
      </c>
      <c r="I21" s="84">
        <v>45565</v>
      </c>
      <c r="J21" s="378"/>
      <c r="K21" s="553"/>
      <c r="L21" s="22"/>
      <c r="M21" s="22"/>
      <c r="N21" s="22"/>
      <c r="O21" s="22"/>
    </row>
    <row r="22" spans="1:15" s="21" customFormat="1" ht="26.25" customHeight="1">
      <c r="A22" s="347"/>
      <c r="B22" s="350"/>
      <c r="C22" s="350"/>
      <c r="D22" s="350"/>
      <c r="E22" s="413"/>
      <c r="F22" s="119" t="s">
        <v>75</v>
      </c>
      <c r="G22" s="121" t="s">
        <v>534</v>
      </c>
      <c r="H22" s="84">
        <v>45323</v>
      </c>
      <c r="I22" s="84">
        <v>45565</v>
      </c>
      <c r="J22" s="378"/>
      <c r="K22" s="553"/>
      <c r="L22" s="22"/>
      <c r="M22" s="22"/>
      <c r="N22" s="22"/>
      <c r="O22" s="22"/>
    </row>
    <row r="23" spans="1:15" s="16" customFormat="1" ht="39.75" customHeight="1" thickBot="1">
      <c r="A23" s="348"/>
      <c r="B23" s="351"/>
      <c r="C23" s="351"/>
      <c r="D23" s="351"/>
      <c r="E23" s="414"/>
      <c r="F23" s="120" t="s">
        <v>73</v>
      </c>
      <c r="G23" s="122" t="s">
        <v>535</v>
      </c>
      <c r="H23" s="79">
        <v>45323</v>
      </c>
      <c r="I23" s="79">
        <v>45565</v>
      </c>
      <c r="J23" s="411"/>
      <c r="K23" s="554"/>
      <c r="L23" s="17"/>
      <c r="M23" s="17"/>
      <c r="N23" s="17"/>
      <c r="O23" s="17"/>
    </row>
    <row r="24" spans="1:15" s="21" customFormat="1" ht="26.25" customHeight="1">
      <c r="A24" s="346" t="s">
        <v>459</v>
      </c>
      <c r="B24" s="349" t="s">
        <v>561</v>
      </c>
      <c r="C24" s="349" t="s">
        <v>461</v>
      </c>
      <c r="D24" s="349" t="s">
        <v>280</v>
      </c>
      <c r="E24" s="555" t="s">
        <v>536</v>
      </c>
      <c r="F24" s="73" t="s">
        <v>72</v>
      </c>
      <c r="G24" s="105" t="s">
        <v>22</v>
      </c>
      <c r="H24" s="74">
        <f>MIN(H26:H27)</f>
        <v>45323</v>
      </c>
      <c r="I24" s="74">
        <f>MAX(I26:I27)</f>
        <v>45596</v>
      </c>
      <c r="J24" s="377" t="s">
        <v>537</v>
      </c>
      <c r="K24" s="549" t="s">
        <v>340</v>
      </c>
      <c r="L24" s="22"/>
      <c r="M24" s="22"/>
      <c r="N24" s="22"/>
      <c r="O24" s="22"/>
    </row>
    <row r="25" spans="1:15" s="16" customFormat="1" ht="22.5">
      <c r="A25" s="347"/>
      <c r="B25" s="350"/>
      <c r="C25" s="350"/>
      <c r="D25" s="350"/>
      <c r="E25" s="556"/>
      <c r="F25" s="119" t="s">
        <v>71</v>
      </c>
      <c r="G25" s="121" t="s">
        <v>565</v>
      </c>
      <c r="H25" s="84">
        <v>45323</v>
      </c>
      <c r="I25" s="84">
        <v>45596</v>
      </c>
      <c r="J25" s="378"/>
      <c r="K25" s="550"/>
      <c r="L25" s="17"/>
      <c r="M25" s="17"/>
      <c r="N25" s="17"/>
      <c r="O25" s="17"/>
    </row>
    <row r="26" spans="1:15" s="16" customFormat="1" ht="46.5" customHeight="1">
      <c r="A26" s="347"/>
      <c r="B26" s="350"/>
      <c r="C26" s="350"/>
      <c r="D26" s="350"/>
      <c r="E26" s="556"/>
      <c r="F26" s="119" t="s">
        <v>69</v>
      </c>
      <c r="G26" s="121" t="s">
        <v>538</v>
      </c>
      <c r="H26" s="84">
        <v>45323</v>
      </c>
      <c r="I26" s="84">
        <v>45596</v>
      </c>
      <c r="J26" s="378"/>
      <c r="K26" s="550"/>
      <c r="L26" s="17"/>
      <c r="M26" s="17"/>
      <c r="N26" s="17"/>
      <c r="O26" s="17"/>
    </row>
    <row r="27" spans="1:15" s="16" customFormat="1" ht="53.25" customHeight="1" thickBot="1">
      <c r="A27" s="348"/>
      <c r="B27" s="351"/>
      <c r="C27" s="351"/>
      <c r="D27" s="351"/>
      <c r="E27" s="557"/>
      <c r="F27" s="120" t="s">
        <v>67</v>
      </c>
      <c r="G27" s="122" t="s">
        <v>539</v>
      </c>
      <c r="H27" s="79">
        <v>45323</v>
      </c>
      <c r="I27" s="79">
        <v>45596</v>
      </c>
      <c r="J27" s="411"/>
      <c r="K27" s="551"/>
      <c r="L27" s="17"/>
      <c r="M27" s="17"/>
      <c r="N27" s="17"/>
      <c r="O27" s="17"/>
    </row>
    <row r="28" spans="1:15" s="21" customFormat="1" ht="26.25" customHeight="1">
      <c r="A28" s="346" t="s">
        <v>459</v>
      </c>
      <c r="B28" s="349" t="s">
        <v>561</v>
      </c>
      <c r="C28" s="349" t="s">
        <v>461</v>
      </c>
      <c r="D28" s="349" t="s">
        <v>280</v>
      </c>
      <c r="E28" s="555" t="s">
        <v>540</v>
      </c>
      <c r="F28" s="73" t="s">
        <v>65</v>
      </c>
      <c r="G28" s="105" t="s">
        <v>22</v>
      </c>
      <c r="H28" s="74">
        <f>MIN(H29:H29)</f>
        <v>45323</v>
      </c>
      <c r="I28" s="74">
        <f>MAX(I29:I29)</f>
        <v>45565</v>
      </c>
      <c r="J28" s="377" t="s">
        <v>541</v>
      </c>
      <c r="K28" s="552">
        <v>1</v>
      </c>
      <c r="L28" s="22"/>
      <c r="M28" s="22"/>
      <c r="N28" s="22"/>
      <c r="O28" s="22"/>
    </row>
    <row r="29" spans="1:15" s="16" customFormat="1" ht="42" customHeight="1" thickBot="1">
      <c r="A29" s="348"/>
      <c r="B29" s="351"/>
      <c r="C29" s="351"/>
      <c r="D29" s="351"/>
      <c r="E29" s="557"/>
      <c r="F29" s="120" t="s">
        <v>64</v>
      </c>
      <c r="G29" s="122" t="s">
        <v>542</v>
      </c>
      <c r="H29" s="79">
        <v>45323</v>
      </c>
      <c r="I29" s="79">
        <v>45565</v>
      </c>
      <c r="J29" s="411"/>
      <c r="K29" s="554"/>
      <c r="L29" s="17"/>
      <c r="M29" s="17"/>
      <c r="N29" s="17"/>
      <c r="O29" s="17"/>
    </row>
    <row r="30" spans="1:15" s="21" customFormat="1" ht="26.25" customHeight="1">
      <c r="A30" s="346" t="s">
        <v>459</v>
      </c>
      <c r="B30" s="349" t="s">
        <v>561</v>
      </c>
      <c r="C30" s="349" t="s">
        <v>461</v>
      </c>
      <c r="D30" s="349" t="s">
        <v>280</v>
      </c>
      <c r="E30" s="555" t="s">
        <v>543</v>
      </c>
      <c r="F30" s="73">
        <v>5.0999999999999996</v>
      </c>
      <c r="G30" s="105" t="s">
        <v>22</v>
      </c>
      <c r="H30" s="74">
        <f>MIN(H31:H31)</f>
        <v>45323</v>
      </c>
      <c r="I30" s="74">
        <f>MAX(I31:I31)</f>
        <v>45625</v>
      </c>
      <c r="J30" s="377" t="s">
        <v>544</v>
      </c>
      <c r="K30" s="552" t="s">
        <v>340</v>
      </c>
      <c r="L30" s="22"/>
      <c r="M30" s="22"/>
      <c r="N30" s="22"/>
      <c r="O30" s="22"/>
    </row>
    <row r="31" spans="1:15" s="16" customFormat="1" ht="80.25" customHeight="1" thickBot="1">
      <c r="A31" s="348"/>
      <c r="B31" s="351"/>
      <c r="C31" s="351"/>
      <c r="D31" s="351"/>
      <c r="E31" s="557"/>
      <c r="F31" s="120" t="s">
        <v>54</v>
      </c>
      <c r="G31" s="122" t="s">
        <v>545</v>
      </c>
      <c r="H31" s="90">
        <v>45323</v>
      </c>
      <c r="I31" s="90">
        <v>45625</v>
      </c>
      <c r="J31" s="411"/>
      <c r="K31" s="554"/>
      <c r="L31" s="17"/>
      <c r="M31" s="17"/>
      <c r="N31" s="17"/>
      <c r="O31" s="17"/>
    </row>
    <row r="32" spans="1:15" ht="13.5" hidden="1" customHeight="1" thickBot="1">
      <c r="A32" s="558" t="s">
        <v>13</v>
      </c>
      <c r="B32" s="559"/>
      <c r="C32" s="559"/>
      <c r="D32" s="559"/>
      <c r="E32" s="559"/>
      <c r="F32" s="559"/>
      <c r="G32" s="559"/>
      <c r="H32" s="559"/>
      <c r="I32" s="559"/>
      <c r="J32" s="182"/>
      <c r="K32" s="182"/>
      <c r="L32" s="8"/>
      <c r="M32" s="8"/>
      <c r="N32" s="8"/>
    </row>
    <row r="33" spans="1:14">
      <c r="A33" s="7"/>
      <c r="B33" s="7"/>
      <c r="C33" s="7"/>
      <c r="D33" s="98"/>
      <c r="E33" s="14"/>
      <c r="F33" s="15"/>
      <c r="G33" s="15"/>
      <c r="H33" s="15"/>
      <c r="I33" s="14"/>
      <c r="J33" s="15"/>
      <c r="K33" s="15"/>
      <c r="L33" s="8"/>
      <c r="M33" s="8"/>
      <c r="N33" s="8"/>
    </row>
    <row r="34" spans="1:14">
      <c r="A34" s="7"/>
      <c r="B34" s="7"/>
      <c r="C34" s="7"/>
      <c r="D34" s="14"/>
      <c r="E34" s="15"/>
      <c r="F34" s="15"/>
      <c r="G34" s="15"/>
      <c r="H34" s="14"/>
      <c r="I34" s="15"/>
      <c r="J34" s="15"/>
      <c r="K34" s="15"/>
      <c r="L34" s="8"/>
      <c r="M34" s="8"/>
    </row>
    <row r="35" spans="1:14">
      <c r="A35" s="7"/>
      <c r="B35" s="7"/>
      <c r="C35" s="7"/>
      <c r="D35" s="14"/>
      <c r="E35" s="15"/>
      <c r="F35" s="15"/>
      <c r="G35" s="15"/>
      <c r="H35" s="14"/>
      <c r="I35" s="15"/>
      <c r="J35" s="15"/>
      <c r="K35" s="15"/>
      <c r="L35" s="8"/>
      <c r="M35" s="8"/>
    </row>
    <row r="36" spans="1:14">
      <c r="A36" s="7"/>
      <c r="B36" s="7"/>
      <c r="C36" s="7"/>
      <c r="D36" s="14"/>
      <c r="E36" s="15"/>
      <c r="F36" s="15"/>
      <c r="G36" s="15"/>
      <c r="H36" s="14"/>
      <c r="I36" s="15"/>
      <c r="J36" s="15"/>
      <c r="K36" s="15"/>
      <c r="L36" s="8"/>
      <c r="M36" s="8"/>
    </row>
    <row r="37" spans="1:14">
      <c r="A37" s="7"/>
      <c r="B37" s="7"/>
      <c r="C37" s="7"/>
      <c r="D37" s="14"/>
      <c r="E37" s="15"/>
      <c r="F37" s="15"/>
      <c r="G37" s="15"/>
      <c r="H37" s="14"/>
      <c r="I37" s="15"/>
      <c r="J37" s="15"/>
      <c r="K37" s="15"/>
      <c r="L37" s="8"/>
      <c r="M37" s="8"/>
    </row>
    <row r="38" spans="1:14">
      <c r="A38" s="7"/>
      <c r="B38" s="7"/>
      <c r="C38" s="7"/>
      <c r="D38" s="14"/>
      <c r="E38" s="15"/>
      <c r="F38" s="15"/>
      <c r="G38" s="15"/>
      <c r="H38" s="14"/>
      <c r="I38" s="15"/>
      <c r="J38" s="15"/>
      <c r="K38" s="15"/>
      <c r="L38" s="8"/>
      <c r="M38" s="8"/>
    </row>
    <row r="39" spans="1:14">
      <c r="A39" s="7"/>
      <c r="B39" s="7"/>
      <c r="C39" s="7"/>
      <c r="D39" s="14"/>
      <c r="E39" s="15"/>
      <c r="F39" s="15"/>
      <c r="G39" s="15"/>
      <c r="H39" s="14"/>
      <c r="I39" s="15"/>
      <c r="J39" s="15"/>
      <c r="K39" s="15"/>
      <c r="L39" s="8"/>
      <c r="M39" s="8"/>
    </row>
    <row r="40" spans="1:14">
      <c r="A40" s="7"/>
      <c r="B40" s="7"/>
      <c r="C40" s="7"/>
      <c r="D40" s="14"/>
      <c r="E40" s="15"/>
      <c r="F40" s="15"/>
      <c r="G40" s="15"/>
      <c r="H40" s="14"/>
      <c r="I40" s="15"/>
      <c r="J40" s="15"/>
      <c r="K40" s="15"/>
      <c r="L40" s="8"/>
      <c r="M40" s="8"/>
    </row>
    <row r="41" spans="1:14">
      <c r="A41" s="7"/>
      <c r="B41" s="7"/>
      <c r="C41" s="7"/>
      <c r="D41" s="14"/>
      <c r="E41" s="15"/>
      <c r="F41" s="15"/>
      <c r="G41" s="15"/>
      <c r="H41" s="14"/>
      <c r="I41" s="15"/>
      <c r="J41" s="15"/>
      <c r="K41" s="15"/>
      <c r="L41" s="8"/>
      <c r="M41" s="8"/>
    </row>
    <row r="42" spans="1:14">
      <c r="A42" s="7"/>
      <c r="B42" s="7"/>
      <c r="C42" s="7"/>
      <c r="D42" s="14"/>
      <c r="E42" s="15"/>
      <c r="F42" s="15"/>
      <c r="G42" s="15"/>
      <c r="H42" s="14"/>
      <c r="I42" s="15"/>
      <c r="J42" s="15"/>
      <c r="K42" s="15"/>
      <c r="L42" s="8"/>
      <c r="M42" s="8"/>
    </row>
    <row r="43" spans="1:14">
      <c r="A43" s="7"/>
      <c r="B43" s="7"/>
      <c r="C43" s="7"/>
      <c r="D43" s="14"/>
      <c r="E43" s="15"/>
      <c r="F43" s="15"/>
      <c r="G43" s="15"/>
      <c r="H43" s="14"/>
      <c r="I43" s="15"/>
      <c r="J43" s="15"/>
      <c r="K43" s="15"/>
      <c r="L43" s="8"/>
      <c r="M43" s="8"/>
    </row>
    <row r="44" spans="1:14">
      <c r="A44" s="98"/>
      <c r="B44" s="14"/>
      <c r="C44" s="15"/>
      <c r="D44" s="99"/>
      <c r="E44" s="15"/>
      <c r="F44" s="15"/>
      <c r="G44" s="15"/>
      <c r="H44" s="15"/>
      <c r="I44" s="14"/>
      <c r="J44" s="7"/>
    </row>
    <row r="45" spans="1:14">
      <c r="A45" s="98"/>
      <c r="B45" s="14"/>
      <c r="C45" s="15"/>
      <c r="D45" s="99"/>
      <c r="E45" s="15"/>
      <c r="F45" s="15"/>
      <c r="G45" s="15"/>
      <c r="H45" s="15"/>
      <c r="I45" s="14"/>
      <c r="J45" s="7"/>
    </row>
    <row r="46" spans="1:14">
      <c r="A46" s="98"/>
      <c r="B46" s="14"/>
      <c r="C46" s="15"/>
      <c r="D46" s="99"/>
      <c r="E46" s="15"/>
      <c r="F46" s="15"/>
      <c r="G46" s="15"/>
      <c r="H46" s="15"/>
      <c r="I46" s="14"/>
      <c r="J46" s="7"/>
    </row>
    <row r="47" spans="1:14">
      <c r="A47" s="98"/>
      <c r="B47" s="14"/>
      <c r="C47" s="15"/>
      <c r="D47" s="99"/>
      <c r="E47" s="15"/>
      <c r="F47" s="15"/>
      <c r="G47" s="15"/>
      <c r="H47" s="15"/>
      <c r="I47" s="14"/>
      <c r="J47" s="7"/>
    </row>
    <row r="48" spans="1:14">
      <c r="A48" s="98"/>
      <c r="B48" s="14"/>
      <c r="C48" s="15"/>
      <c r="D48" s="99"/>
      <c r="E48" s="15"/>
      <c r="F48" s="15"/>
      <c r="G48" s="15"/>
      <c r="H48" s="15"/>
      <c r="I48" s="14"/>
      <c r="J48" s="7"/>
    </row>
    <row r="49" spans="1:10">
      <c r="A49" s="98"/>
      <c r="B49" s="14"/>
      <c r="C49" s="15"/>
      <c r="D49" s="99"/>
      <c r="E49" s="15"/>
      <c r="F49" s="15"/>
      <c r="G49" s="15"/>
      <c r="H49" s="15"/>
      <c r="I49" s="14"/>
      <c r="J49" s="7"/>
    </row>
    <row r="50" spans="1:10">
      <c r="A50" s="98"/>
      <c r="B50" s="14"/>
      <c r="C50" s="15"/>
      <c r="D50" s="99"/>
      <c r="E50" s="15"/>
      <c r="F50" s="15"/>
      <c r="G50" s="15"/>
      <c r="H50" s="15"/>
      <c r="I50" s="14"/>
      <c r="J50" s="7"/>
    </row>
    <row r="51" spans="1:10">
      <c r="A51" s="98"/>
      <c r="B51" s="14"/>
      <c r="C51" s="15"/>
      <c r="D51" s="99"/>
      <c r="E51" s="15"/>
      <c r="F51" s="15"/>
      <c r="G51" s="15"/>
      <c r="H51" s="15"/>
      <c r="I51" s="14"/>
      <c r="J51" s="7"/>
    </row>
    <row r="52" spans="1:10">
      <c r="A52" s="98"/>
      <c r="B52" s="14"/>
      <c r="C52" s="15"/>
      <c r="D52" s="99"/>
      <c r="E52" s="15"/>
      <c r="F52" s="15"/>
      <c r="G52" s="15"/>
      <c r="H52" s="15"/>
      <c r="I52" s="14"/>
      <c r="J52" s="7"/>
    </row>
    <row r="53" spans="1:10">
      <c r="A53" s="98"/>
      <c r="B53" s="14"/>
      <c r="C53" s="15"/>
      <c r="D53" s="99"/>
      <c r="E53" s="15"/>
      <c r="F53" s="15"/>
      <c r="G53" s="15"/>
      <c r="H53" s="15"/>
      <c r="I53" s="14"/>
      <c r="J53" s="7"/>
    </row>
    <row r="54" spans="1:10">
      <c r="A54" s="98"/>
      <c r="B54" s="14"/>
      <c r="C54" s="15"/>
      <c r="D54" s="99"/>
      <c r="E54" s="15"/>
      <c r="F54" s="15"/>
      <c r="G54" s="15"/>
      <c r="H54" s="15"/>
      <c r="I54" s="14"/>
      <c r="J54" s="7"/>
    </row>
    <row r="55" spans="1:10">
      <c r="A55" s="98"/>
      <c r="B55" s="14"/>
      <c r="C55" s="15"/>
      <c r="D55" s="99"/>
      <c r="E55" s="15"/>
      <c r="F55" s="15"/>
      <c r="G55" s="15"/>
      <c r="H55" s="15"/>
      <c r="I55" s="14"/>
      <c r="J55" s="7"/>
    </row>
    <row r="56" spans="1:10">
      <c r="A56" s="98"/>
      <c r="B56" s="14"/>
      <c r="C56" s="15"/>
      <c r="D56" s="99"/>
      <c r="E56" s="15"/>
      <c r="F56" s="15"/>
      <c r="G56" s="15"/>
      <c r="H56" s="15"/>
      <c r="I56" s="14"/>
      <c r="J56" s="7"/>
    </row>
    <row r="57" spans="1:10">
      <c r="A57" s="98"/>
      <c r="B57" s="14"/>
      <c r="C57" s="15"/>
      <c r="D57" s="99"/>
      <c r="E57" s="15"/>
      <c r="F57" s="15"/>
      <c r="G57" s="15"/>
      <c r="H57" s="15"/>
      <c r="I57" s="14"/>
      <c r="J57" s="7"/>
    </row>
    <row r="58" spans="1:10">
      <c r="A58" s="98"/>
      <c r="B58" s="14"/>
      <c r="C58" s="15"/>
      <c r="D58" s="99"/>
      <c r="E58" s="15"/>
      <c r="F58" s="15"/>
      <c r="G58" s="15"/>
      <c r="H58" s="15"/>
      <c r="I58" s="14"/>
      <c r="J58" s="7"/>
    </row>
    <row r="59" spans="1:10">
      <c r="A59" s="98"/>
      <c r="B59" s="14"/>
      <c r="C59" s="15"/>
      <c r="D59" s="99"/>
      <c r="E59" s="15"/>
      <c r="F59" s="15"/>
      <c r="G59" s="15"/>
      <c r="H59" s="15"/>
      <c r="I59" s="14"/>
      <c r="J59" s="7"/>
    </row>
    <row r="60" spans="1:10">
      <c r="A60" s="98"/>
      <c r="B60" s="14"/>
      <c r="C60" s="15"/>
      <c r="D60" s="99"/>
      <c r="E60" s="15"/>
      <c r="F60" s="15"/>
      <c r="G60" s="15"/>
      <c r="H60" s="15"/>
      <c r="I60" s="14"/>
      <c r="J60" s="7"/>
    </row>
    <row r="61" spans="1:10">
      <c r="A61" s="98"/>
      <c r="B61" s="14"/>
      <c r="C61" s="15"/>
      <c r="D61" s="99"/>
      <c r="E61" s="15"/>
      <c r="F61" s="15"/>
      <c r="G61" s="15"/>
      <c r="H61" s="15"/>
      <c r="I61" s="14"/>
      <c r="J61" s="7"/>
    </row>
    <row r="62" spans="1:10">
      <c r="A62" s="98"/>
      <c r="B62" s="14"/>
      <c r="C62" s="15"/>
      <c r="D62" s="99"/>
      <c r="E62" s="15"/>
      <c r="F62" s="15"/>
      <c r="G62" s="15"/>
      <c r="H62" s="15"/>
      <c r="I62" s="14"/>
      <c r="J62" s="7"/>
    </row>
    <row r="63" spans="1:10">
      <c r="A63" s="98"/>
      <c r="B63" s="14"/>
      <c r="C63" s="15"/>
      <c r="D63" s="99"/>
      <c r="E63" s="15"/>
      <c r="F63" s="15"/>
      <c r="G63" s="15"/>
      <c r="H63" s="15"/>
      <c r="I63" s="14"/>
      <c r="J63" s="7"/>
    </row>
    <row r="64" spans="1:10">
      <c r="A64" s="98"/>
      <c r="B64" s="14"/>
      <c r="C64" s="15"/>
      <c r="D64" s="99"/>
      <c r="E64" s="15"/>
      <c r="F64" s="15"/>
      <c r="G64" s="15"/>
      <c r="H64" s="15"/>
      <c r="I64" s="14"/>
      <c r="J64" s="7"/>
    </row>
    <row r="65" spans="1:10">
      <c r="A65" s="98"/>
      <c r="B65" s="14"/>
      <c r="C65" s="15"/>
      <c r="D65" s="99"/>
      <c r="E65" s="15"/>
      <c r="F65" s="15"/>
      <c r="G65" s="15"/>
      <c r="H65" s="15"/>
      <c r="I65" s="14"/>
      <c r="J65" s="7"/>
    </row>
    <row r="66" spans="1:10">
      <c r="A66" s="98"/>
      <c r="B66" s="14"/>
      <c r="C66" s="15"/>
      <c r="D66" s="99"/>
      <c r="E66" s="15"/>
      <c r="F66" s="15"/>
      <c r="G66" s="15"/>
      <c r="H66" s="15"/>
      <c r="I66" s="14"/>
      <c r="J66" s="7"/>
    </row>
    <row r="67" spans="1:10">
      <c r="A67" s="98"/>
      <c r="B67" s="14"/>
      <c r="C67" s="15"/>
      <c r="D67" s="99"/>
      <c r="E67" s="15"/>
      <c r="F67" s="15"/>
      <c r="G67" s="15"/>
      <c r="H67" s="15"/>
      <c r="I67" s="14"/>
      <c r="J67" s="7"/>
    </row>
    <row r="68" spans="1:10">
      <c r="A68" s="98"/>
      <c r="B68" s="14"/>
      <c r="C68" s="15"/>
      <c r="D68" s="99"/>
      <c r="E68" s="15"/>
      <c r="F68" s="15"/>
      <c r="G68" s="15"/>
      <c r="H68" s="15"/>
      <c r="I68" s="14"/>
      <c r="J68" s="7"/>
    </row>
    <row r="69" spans="1:10">
      <c r="A69" s="98"/>
      <c r="B69" s="14"/>
      <c r="C69" s="15"/>
      <c r="D69" s="99"/>
      <c r="E69" s="15"/>
      <c r="F69" s="15"/>
      <c r="G69" s="15"/>
      <c r="H69" s="15"/>
      <c r="I69" s="14"/>
      <c r="J69" s="7"/>
    </row>
    <row r="70" spans="1:10">
      <c r="A70" s="98"/>
      <c r="B70" s="14"/>
      <c r="C70" s="15"/>
      <c r="D70" s="99"/>
      <c r="E70" s="15"/>
      <c r="F70" s="15"/>
      <c r="G70" s="15"/>
      <c r="H70" s="15"/>
      <c r="I70" s="14"/>
      <c r="J70" s="7"/>
    </row>
    <row r="71" spans="1:10">
      <c r="A71" s="98"/>
      <c r="B71" s="14"/>
      <c r="C71" s="15"/>
      <c r="D71" s="99"/>
      <c r="E71" s="15"/>
      <c r="F71" s="15"/>
      <c r="G71" s="15"/>
      <c r="H71" s="15"/>
      <c r="I71" s="14"/>
      <c r="J71" s="7"/>
    </row>
    <row r="72" spans="1:10">
      <c r="A72" s="98"/>
      <c r="B72" s="14"/>
      <c r="C72" s="15"/>
      <c r="D72" s="99"/>
      <c r="E72" s="15"/>
      <c r="F72" s="15"/>
      <c r="G72" s="15"/>
      <c r="H72" s="15"/>
      <c r="I72" s="14"/>
      <c r="J72" s="7"/>
    </row>
    <row r="73" spans="1:10">
      <c r="A73" s="98"/>
      <c r="B73" s="14"/>
      <c r="C73" s="15"/>
      <c r="D73" s="99"/>
      <c r="E73" s="15"/>
      <c r="F73" s="15"/>
      <c r="G73" s="15"/>
      <c r="H73" s="15"/>
      <c r="I73" s="14"/>
      <c r="J73" s="7"/>
    </row>
    <row r="74" spans="1:10">
      <c r="A74" s="98"/>
      <c r="B74" s="14"/>
      <c r="C74" s="15"/>
      <c r="D74" s="99"/>
      <c r="E74" s="15"/>
      <c r="F74" s="15"/>
      <c r="G74" s="15"/>
      <c r="H74" s="15"/>
      <c r="I74" s="14"/>
      <c r="J74" s="7"/>
    </row>
    <row r="75" spans="1:10">
      <c r="A75" s="98"/>
      <c r="B75" s="14"/>
      <c r="C75" s="15"/>
      <c r="D75" s="99"/>
      <c r="E75" s="15"/>
      <c r="F75" s="15"/>
      <c r="G75" s="15"/>
      <c r="H75" s="15"/>
      <c r="I75" s="14"/>
      <c r="J75" s="7"/>
    </row>
    <row r="76" spans="1:10">
      <c r="A76" s="98"/>
      <c r="B76" s="14"/>
      <c r="C76" s="15"/>
      <c r="D76" s="99"/>
      <c r="E76" s="15"/>
      <c r="F76" s="15"/>
      <c r="G76" s="15"/>
      <c r="H76" s="15"/>
      <c r="I76" s="14"/>
      <c r="J76" s="7"/>
    </row>
    <row r="77" spans="1:10">
      <c r="A77" s="98"/>
      <c r="B77" s="14"/>
      <c r="C77" s="15"/>
      <c r="D77" s="99"/>
      <c r="E77" s="15"/>
      <c r="F77" s="15"/>
      <c r="G77" s="15"/>
      <c r="H77" s="15"/>
      <c r="I77" s="14"/>
      <c r="J77" s="7"/>
    </row>
    <row r="78" spans="1:10">
      <c r="A78" s="98"/>
      <c r="B78" s="14"/>
      <c r="C78" s="15"/>
      <c r="D78" s="99"/>
      <c r="E78" s="15"/>
      <c r="F78" s="15"/>
      <c r="G78" s="15"/>
      <c r="H78" s="15"/>
      <c r="I78" s="14"/>
      <c r="J78" s="7"/>
    </row>
    <row r="79" spans="1:10">
      <c r="A79" s="98"/>
      <c r="B79" s="14"/>
      <c r="C79" s="15"/>
      <c r="D79" s="99"/>
      <c r="E79" s="15"/>
      <c r="F79" s="15"/>
      <c r="G79" s="15"/>
      <c r="H79" s="15"/>
      <c r="I79" s="14"/>
      <c r="J79" s="7"/>
    </row>
    <row r="80" spans="1:10">
      <c r="A80" s="98"/>
      <c r="B80" s="14"/>
      <c r="C80" s="15"/>
      <c r="D80" s="99"/>
      <c r="E80" s="15"/>
      <c r="F80" s="15"/>
      <c r="G80" s="15"/>
      <c r="H80" s="15"/>
      <c r="I80" s="14"/>
      <c r="J80" s="7"/>
    </row>
    <row r="81" spans="1:10">
      <c r="A81" s="98"/>
      <c r="B81" s="14"/>
      <c r="C81" s="15"/>
      <c r="D81" s="99"/>
      <c r="E81" s="15"/>
      <c r="F81" s="15"/>
      <c r="G81" s="15"/>
      <c r="H81" s="15"/>
      <c r="I81" s="14"/>
      <c r="J81" s="7"/>
    </row>
    <row r="82" spans="1:10">
      <c r="A82" s="98"/>
      <c r="B82" s="14"/>
      <c r="C82" s="15"/>
      <c r="D82" s="99"/>
      <c r="E82" s="15"/>
      <c r="F82" s="15"/>
      <c r="G82" s="15"/>
      <c r="H82" s="15"/>
      <c r="I82" s="14"/>
      <c r="J82" s="7"/>
    </row>
    <row r="83" spans="1:10">
      <c r="A83" s="98"/>
      <c r="B83" s="14"/>
      <c r="C83" s="15"/>
      <c r="D83" s="99"/>
      <c r="E83" s="15"/>
      <c r="F83" s="15"/>
      <c r="G83" s="15"/>
      <c r="H83" s="15"/>
      <c r="I83" s="14"/>
      <c r="J83" s="7"/>
    </row>
    <row r="84" spans="1:10">
      <c r="A84" s="98"/>
      <c r="B84" s="14"/>
      <c r="C84" s="15"/>
      <c r="D84" s="99"/>
      <c r="E84" s="15"/>
      <c r="F84" s="15"/>
      <c r="G84" s="15"/>
      <c r="H84" s="15"/>
      <c r="I84" s="14"/>
      <c r="J84" s="7"/>
    </row>
    <row r="85" spans="1:10">
      <c r="A85" s="98"/>
      <c r="B85" s="14"/>
      <c r="C85" s="15"/>
      <c r="D85" s="99"/>
      <c r="E85" s="15"/>
      <c r="F85" s="15"/>
      <c r="G85" s="15"/>
      <c r="H85" s="15"/>
      <c r="I85" s="14"/>
      <c r="J85" s="7"/>
    </row>
    <row r="86" spans="1:10">
      <c r="A86" s="98"/>
      <c r="B86" s="14"/>
      <c r="C86" s="15"/>
      <c r="D86" s="99"/>
      <c r="E86" s="15"/>
      <c r="F86" s="15"/>
      <c r="G86" s="15"/>
      <c r="H86" s="15"/>
      <c r="I86" s="14"/>
      <c r="J86" s="7"/>
    </row>
    <row r="87" spans="1:10">
      <c r="A87" s="98"/>
      <c r="B87" s="14"/>
      <c r="C87" s="15"/>
      <c r="D87" s="99"/>
      <c r="E87" s="15"/>
      <c r="F87" s="15"/>
      <c r="G87" s="15"/>
      <c r="H87" s="15"/>
      <c r="I87" s="14"/>
      <c r="J87" s="7"/>
    </row>
    <row r="88" spans="1:10">
      <c r="A88" s="98"/>
      <c r="B88" s="14"/>
      <c r="C88" s="15"/>
      <c r="D88" s="99"/>
      <c r="E88" s="15"/>
      <c r="F88" s="15"/>
      <c r="G88" s="15"/>
      <c r="H88" s="15"/>
      <c r="I88" s="14"/>
      <c r="J88" s="7"/>
    </row>
    <row r="89" spans="1:10">
      <c r="A89" s="98"/>
      <c r="B89" s="14"/>
      <c r="C89" s="15"/>
      <c r="D89" s="99"/>
      <c r="E89" s="15"/>
      <c r="F89" s="15"/>
      <c r="G89" s="15"/>
      <c r="H89" s="15"/>
      <c r="I89" s="14"/>
      <c r="J89" s="7"/>
    </row>
    <row r="90" spans="1:10">
      <c r="A90" s="98"/>
      <c r="B90" s="14"/>
      <c r="C90" s="14"/>
      <c r="D90" s="15"/>
      <c r="E90" s="99"/>
      <c r="F90" s="15"/>
      <c r="G90" s="15"/>
      <c r="H90" s="15"/>
      <c r="I90" s="15"/>
    </row>
    <row r="91" spans="1:10">
      <c r="A91" s="98"/>
      <c r="B91" s="14"/>
      <c r="C91" s="14"/>
      <c r="D91" s="15"/>
      <c r="E91" s="99"/>
      <c r="F91" s="15"/>
      <c r="G91" s="15"/>
      <c r="H91" s="15"/>
      <c r="I91" s="15"/>
    </row>
    <row r="92" spans="1:10">
      <c r="A92" s="98"/>
      <c r="B92" s="14"/>
      <c r="C92" s="14"/>
      <c r="D92" s="15"/>
      <c r="E92" s="99"/>
      <c r="F92" s="15"/>
      <c r="G92" s="15"/>
      <c r="H92" s="15"/>
      <c r="I92" s="15"/>
    </row>
    <row r="93" spans="1:10">
      <c r="A93" s="98"/>
      <c r="B93" s="14"/>
      <c r="C93" s="14"/>
      <c r="D93" s="15"/>
      <c r="E93" s="99"/>
      <c r="F93" s="15"/>
      <c r="G93" s="15"/>
      <c r="H93" s="15"/>
      <c r="I93" s="15"/>
    </row>
    <row r="94" spans="1:10">
      <c r="A94" s="98"/>
      <c r="B94" s="14"/>
      <c r="C94" s="14"/>
      <c r="D94" s="15"/>
      <c r="E94" s="99"/>
      <c r="F94" s="15"/>
      <c r="G94" s="15"/>
      <c r="H94" s="15"/>
      <c r="I94" s="15"/>
    </row>
    <row r="95" spans="1:10">
      <c r="A95" s="98"/>
      <c r="B95" s="14"/>
      <c r="C95" s="14"/>
      <c r="D95" s="15"/>
      <c r="E95" s="99"/>
      <c r="F95" s="15"/>
      <c r="G95" s="15"/>
      <c r="H95" s="15"/>
      <c r="I95" s="15"/>
    </row>
    <row r="96" spans="1:10">
      <c r="A96" s="98"/>
      <c r="B96" s="14"/>
      <c r="C96" s="14"/>
      <c r="D96" s="15"/>
      <c r="E96" s="99"/>
      <c r="F96" s="15"/>
      <c r="G96" s="15"/>
      <c r="H96" s="15"/>
      <c r="I96" s="15"/>
    </row>
    <row r="97" spans="1:9">
      <c r="A97" s="98"/>
      <c r="B97" s="14"/>
      <c r="C97" s="14"/>
      <c r="D97" s="15"/>
      <c r="E97" s="99"/>
      <c r="F97" s="15"/>
      <c r="G97" s="15"/>
      <c r="H97" s="15"/>
      <c r="I97" s="15"/>
    </row>
    <row r="98" spans="1:9">
      <c r="A98" s="98"/>
      <c r="B98" s="14"/>
      <c r="C98" s="14"/>
      <c r="D98" s="15"/>
      <c r="E98" s="99"/>
      <c r="F98" s="15"/>
      <c r="G98" s="15"/>
      <c r="H98" s="15"/>
      <c r="I98" s="15"/>
    </row>
    <row r="99" spans="1:9">
      <c r="A99" s="98"/>
      <c r="B99" s="14"/>
      <c r="C99" s="14"/>
      <c r="D99" s="15"/>
      <c r="E99" s="99"/>
      <c r="F99" s="15"/>
      <c r="G99" s="15"/>
      <c r="H99" s="15"/>
      <c r="I99" s="15"/>
    </row>
    <row r="100" spans="1:9">
      <c r="A100" s="98"/>
      <c r="B100" s="14"/>
      <c r="C100" s="14"/>
      <c r="D100" s="15"/>
      <c r="E100" s="99"/>
      <c r="F100" s="15"/>
      <c r="G100" s="15"/>
      <c r="H100" s="15"/>
      <c r="I100" s="15"/>
    </row>
    <row r="101" spans="1:9">
      <c r="A101" s="98"/>
      <c r="B101" s="14"/>
      <c r="C101" s="14"/>
      <c r="D101" s="15"/>
      <c r="E101" s="99"/>
      <c r="F101" s="15"/>
      <c r="G101" s="15"/>
      <c r="H101" s="15"/>
      <c r="I101" s="15"/>
    </row>
    <row r="102" spans="1:9">
      <c r="A102" s="98"/>
      <c r="B102" s="14"/>
      <c r="C102" s="14"/>
      <c r="D102" s="15"/>
      <c r="E102" s="99"/>
      <c r="F102" s="15"/>
      <c r="G102" s="15"/>
      <c r="H102" s="15"/>
      <c r="I102" s="15"/>
    </row>
    <row r="103" spans="1:9">
      <c r="A103" s="98"/>
      <c r="B103" s="14"/>
      <c r="C103" s="14"/>
      <c r="D103" s="15"/>
      <c r="E103" s="99"/>
      <c r="F103" s="15"/>
      <c r="G103" s="15"/>
      <c r="H103" s="15"/>
      <c r="I103" s="15"/>
    </row>
    <row r="104" spans="1:9">
      <c r="A104" s="98"/>
      <c r="B104" s="14"/>
      <c r="C104" s="14"/>
      <c r="D104" s="15"/>
      <c r="E104" s="99"/>
      <c r="F104" s="15"/>
      <c r="G104" s="15"/>
      <c r="H104" s="15"/>
      <c r="I104" s="15"/>
    </row>
    <row r="105" spans="1:9">
      <c r="A105" s="98"/>
      <c r="B105" s="14"/>
      <c r="C105" s="14"/>
      <c r="D105" s="15"/>
      <c r="E105" s="99"/>
      <c r="F105" s="15"/>
      <c r="G105" s="15"/>
      <c r="H105" s="15"/>
      <c r="I105" s="15"/>
    </row>
    <row r="106" spans="1:9">
      <c r="A106" s="98"/>
      <c r="B106" s="14"/>
      <c r="C106" s="14"/>
      <c r="D106" s="15"/>
      <c r="E106" s="99"/>
      <c r="F106" s="15"/>
      <c r="G106" s="15"/>
      <c r="H106" s="15"/>
      <c r="I106" s="15"/>
    </row>
    <row r="107" spans="1:9">
      <c r="A107" s="98"/>
      <c r="B107" s="14"/>
      <c r="C107" s="14"/>
      <c r="D107" s="15"/>
      <c r="E107" s="99"/>
      <c r="F107" s="15"/>
      <c r="G107" s="15"/>
      <c r="H107" s="15"/>
      <c r="I107" s="15"/>
    </row>
    <row r="108" spans="1:9">
      <c r="A108" s="98"/>
      <c r="B108" s="14"/>
      <c r="C108" s="14"/>
      <c r="D108" s="15"/>
      <c r="E108" s="99"/>
      <c r="F108" s="15"/>
      <c r="G108" s="15"/>
      <c r="H108" s="15"/>
      <c r="I108" s="15"/>
    </row>
    <row r="109" spans="1:9">
      <c r="A109" s="98"/>
      <c r="B109" s="14"/>
      <c r="C109" s="14"/>
      <c r="D109" s="15"/>
      <c r="E109" s="99"/>
      <c r="F109" s="15"/>
      <c r="G109" s="15"/>
      <c r="H109" s="15"/>
      <c r="I109" s="15"/>
    </row>
    <row r="110" spans="1:9">
      <c r="A110" s="98"/>
      <c r="B110" s="14"/>
      <c r="C110" s="14"/>
      <c r="D110" s="15"/>
      <c r="E110" s="99"/>
      <c r="F110" s="15"/>
      <c r="G110" s="15"/>
      <c r="H110" s="15"/>
      <c r="I110" s="15"/>
    </row>
    <row r="111" spans="1:9">
      <c r="A111" s="98"/>
      <c r="B111" s="14"/>
      <c r="C111" s="14"/>
      <c r="D111" s="15"/>
      <c r="E111" s="99"/>
      <c r="F111" s="15"/>
      <c r="G111" s="15"/>
      <c r="H111" s="15"/>
      <c r="I111" s="15"/>
    </row>
    <row r="112" spans="1:9">
      <c r="A112" s="98"/>
      <c r="B112" s="14"/>
      <c r="C112" s="14"/>
      <c r="D112" s="15"/>
      <c r="E112" s="99"/>
      <c r="F112" s="15"/>
      <c r="G112" s="15"/>
      <c r="H112" s="15"/>
      <c r="I112" s="15"/>
    </row>
    <row r="113" spans="1:9">
      <c r="A113" s="98"/>
      <c r="B113" s="14"/>
      <c r="C113" s="14"/>
      <c r="D113" s="15"/>
      <c r="E113" s="99"/>
      <c r="F113" s="15"/>
      <c r="G113" s="15"/>
      <c r="H113" s="15"/>
      <c r="I113" s="15"/>
    </row>
    <row r="114" spans="1:9">
      <c r="A114" s="98"/>
      <c r="B114" s="14"/>
      <c r="C114" s="14"/>
      <c r="D114" s="15"/>
      <c r="E114" s="99"/>
      <c r="F114" s="15"/>
      <c r="G114" s="15"/>
      <c r="H114" s="15"/>
      <c r="I114" s="15"/>
    </row>
    <row r="115" spans="1:9">
      <c r="A115" s="98"/>
      <c r="B115" s="14"/>
      <c r="C115" s="14"/>
      <c r="D115" s="15"/>
      <c r="E115" s="99"/>
      <c r="F115" s="15"/>
      <c r="G115" s="15"/>
      <c r="H115" s="15"/>
      <c r="I115" s="15"/>
    </row>
    <row r="116" spans="1:9">
      <c r="A116" s="98"/>
      <c r="B116" s="14"/>
      <c r="C116" s="14"/>
      <c r="D116" s="15"/>
      <c r="E116" s="99"/>
      <c r="F116" s="15"/>
      <c r="G116" s="15"/>
      <c r="H116" s="15"/>
      <c r="I116" s="15"/>
    </row>
    <row r="117" spans="1:9">
      <c r="A117" s="98"/>
      <c r="B117" s="14"/>
      <c r="C117" s="14"/>
      <c r="D117" s="15"/>
      <c r="E117" s="99"/>
      <c r="F117" s="15"/>
      <c r="G117" s="15"/>
      <c r="H117" s="15"/>
      <c r="I117" s="15"/>
    </row>
    <row r="118" spans="1:9">
      <c r="A118" s="98"/>
      <c r="B118" s="14"/>
      <c r="C118" s="14"/>
      <c r="D118" s="15"/>
      <c r="E118" s="99"/>
      <c r="F118" s="15"/>
      <c r="G118" s="15"/>
      <c r="H118" s="15"/>
      <c r="I118" s="15"/>
    </row>
    <row r="119" spans="1:9">
      <c r="A119" s="98"/>
      <c r="B119" s="14"/>
      <c r="C119" s="14"/>
      <c r="D119" s="15"/>
      <c r="E119" s="99"/>
      <c r="F119" s="15"/>
      <c r="G119" s="15"/>
      <c r="H119" s="15"/>
      <c r="I119" s="15"/>
    </row>
    <row r="120" spans="1:9">
      <c r="A120" s="98"/>
      <c r="B120" s="14"/>
      <c r="C120" s="14"/>
      <c r="D120" s="15"/>
      <c r="E120" s="99"/>
      <c r="F120" s="15"/>
      <c r="G120" s="15"/>
      <c r="H120" s="15"/>
      <c r="I120" s="15"/>
    </row>
    <row r="121" spans="1:9">
      <c r="A121" s="98"/>
      <c r="B121" s="14"/>
      <c r="C121" s="14"/>
      <c r="D121" s="15"/>
      <c r="E121" s="99"/>
      <c r="F121" s="15"/>
      <c r="G121" s="15"/>
      <c r="H121" s="15"/>
      <c r="I121" s="15"/>
    </row>
    <row r="122" spans="1:9">
      <c r="A122" s="98"/>
      <c r="B122" s="14"/>
      <c r="C122" s="14"/>
      <c r="D122" s="15"/>
      <c r="E122" s="99"/>
      <c r="F122" s="15"/>
      <c r="G122" s="15"/>
      <c r="H122" s="15"/>
      <c r="I122" s="15"/>
    </row>
    <row r="123" spans="1:9">
      <c r="A123" s="98"/>
      <c r="B123" s="14"/>
      <c r="C123" s="14"/>
      <c r="D123" s="15"/>
      <c r="E123" s="99"/>
      <c r="F123" s="15"/>
      <c r="G123" s="15"/>
      <c r="H123" s="15"/>
      <c r="I123" s="15"/>
    </row>
    <row r="124" spans="1:9">
      <c r="A124" s="98"/>
      <c r="B124" s="14"/>
      <c r="C124" s="14"/>
      <c r="D124" s="15"/>
      <c r="E124" s="99"/>
      <c r="F124" s="15"/>
      <c r="G124" s="15"/>
      <c r="H124" s="15"/>
      <c r="I124" s="15"/>
    </row>
    <row r="125" spans="1:9">
      <c r="A125" s="98"/>
      <c r="B125" s="14"/>
      <c r="C125" s="14"/>
      <c r="D125" s="15"/>
      <c r="E125" s="99"/>
      <c r="F125" s="15"/>
      <c r="G125" s="15"/>
      <c r="H125" s="15"/>
      <c r="I125" s="15"/>
    </row>
    <row r="126" spans="1:9">
      <c r="A126" s="98"/>
      <c r="B126" s="14"/>
      <c r="C126" s="14"/>
      <c r="D126" s="15"/>
      <c r="E126" s="99"/>
      <c r="F126" s="15"/>
      <c r="G126" s="15"/>
      <c r="H126" s="15"/>
      <c r="I126" s="15"/>
    </row>
    <row r="127" spans="1:9">
      <c r="A127" s="98"/>
      <c r="B127" s="14"/>
      <c r="C127" s="14"/>
      <c r="D127" s="15"/>
      <c r="E127" s="99"/>
      <c r="F127" s="15"/>
      <c r="G127" s="15"/>
      <c r="H127" s="15"/>
      <c r="I127" s="15"/>
    </row>
    <row r="128" spans="1:9">
      <c r="A128" s="98"/>
      <c r="B128" s="14"/>
      <c r="C128" s="14"/>
      <c r="D128" s="15"/>
      <c r="E128" s="99"/>
      <c r="F128" s="15"/>
      <c r="G128" s="15"/>
      <c r="H128" s="15"/>
      <c r="I128" s="15"/>
    </row>
    <row r="129" spans="1:9">
      <c r="A129" s="98"/>
      <c r="B129" s="14"/>
      <c r="C129" s="14"/>
      <c r="D129" s="15"/>
      <c r="E129" s="99"/>
      <c r="F129" s="15"/>
      <c r="G129" s="15"/>
      <c r="H129" s="15"/>
      <c r="I129" s="15"/>
    </row>
    <row r="130" spans="1:9">
      <c r="A130" s="98"/>
      <c r="B130" s="14"/>
      <c r="C130" s="14"/>
      <c r="D130" s="15"/>
      <c r="E130" s="99"/>
      <c r="F130" s="15"/>
      <c r="G130" s="15"/>
      <c r="H130" s="15"/>
      <c r="I130" s="15"/>
    </row>
    <row r="131" spans="1:9">
      <c r="A131" s="98"/>
      <c r="B131" s="14"/>
      <c r="C131" s="14"/>
      <c r="D131" s="15"/>
      <c r="E131" s="99"/>
      <c r="F131" s="15"/>
      <c r="G131" s="15"/>
      <c r="H131" s="15"/>
      <c r="I131" s="15"/>
    </row>
    <row r="132" spans="1:9">
      <c r="A132" s="98"/>
      <c r="B132" s="14"/>
      <c r="C132" s="14"/>
      <c r="D132" s="15"/>
      <c r="E132" s="99"/>
      <c r="F132" s="15"/>
      <c r="G132" s="15"/>
      <c r="H132" s="15"/>
      <c r="I132" s="15"/>
    </row>
    <row r="133" spans="1:9">
      <c r="A133" s="98"/>
      <c r="B133" s="14"/>
      <c r="C133" s="14"/>
      <c r="D133" s="15"/>
      <c r="E133" s="99"/>
      <c r="F133" s="15"/>
      <c r="G133" s="15"/>
      <c r="H133" s="15"/>
      <c r="I133" s="15"/>
    </row>
    <row r="134" spans="1:9">
      <c r="A134" s="98"/>
      <c r="B134" s="14"/>
      <c r="C134" s="14"/>
      <c r="D134" s="15"/>
      <c r="E134" s="99"/>
      <c r="F134" s="15"/>
      <c r="G134" s="15"/>
      <c r="H134" s="15"/>
      <c r="I134" s="15"/>
    </row>
    <row r="135" spans="1:9">
      <c r="A135" s="98"/>
      <c r="B135" s="14"/>
      <c r="C135" s="14"/>
      <c r="D135" s="15"/>
      <c r="E135" s="99"/>
      <c r="F135" s="15"/>
      <c r="G135" s="15"/>
      <c r="H135" s="15"/>
      <c r="I135" s="15"/>
    </row>
    <row r="136" spans="1:9">
      <c r="A136" s="98"/>
      <c r="B136" s="14"/>
      <c r="C136" s="14"/>
      <c r="D136" s="15"/>
      <c r="E136" s="99"/>
      <c r="F136" s="15"/>
      <c r="G136" s="15"/>
      <c r="H136" s="15"/>
      <c r="I136" s="15"/>
    </row>
    <row r="137" spans="1:9">
      <c r="A137" s="98"/>
      <c r="B137" s="14"/>
      <c r="C137" s="14"/>
      <c r="D137" s="15"/>
      <c r="E137" s="99"/>
      <c r="F137" s="15"/>
      <c r="G137" s="15"/>
      <c r="H137" s="15"/>
      <c r="I137" s="15"/>
    </row>
    <row r="138" spans="1:9">
      <c r="A138" s="98"/>
      <c r="B138" s="14"/>
      <c r="C138" s="14"/>
      <c r="D138" s="15"/>
      <c r="E138" s="99"/>
      <c r="F138" s="15"/>
      <c r="G138" s="15"/>
      <c r="H138" s="15"/>
      <c r="I138" s="15"/>
    </row>
    <row r="139" spans="1:9">
      <c r="A139" s="98"/>
      <c r="B139" s="14"/>
      <c r="C139" s="14"/>
      <c r="D139" s="15"/>
      <c r="E139" s="99"/>
      <c r="F139" s="15"/>
      <c r="G139" s="15"/>
      <c r="H139" s="15"/>
      <c r="I139" s="15"/>
    </row>
    <row r="140" spans="1:9">
      <c r="A140" s="98"/>
      <c r="B140" s="14"/>
      <c r="C140" s="14"/>
      <c r="D140" s="15"/>
      <c r="E140" s="99"/>
      <c r="F140" s="15"/>
      <c r="G140" s="15"/>
      <c r="H140" s="15"/>
      <c r="I140" s="15"/>
    </row>
    <row r="141" spans="1:9">
      <c r="A141" s="98"/>
      <c r="B141" s="14"/>
      <c r="C141" s="14"/>
      <c r="D141" s="15"/>
      <c r="E141" s="99"/>
      <c r="F141" s="15"/>
      <c r="G141" s="15"/>
      <c r="H141" s="15"/>
      <c r="I141" s="15"/>
    </row>
    <row r="142" spans="1:9">
      <c r="A142" s="98"/>
      <c r="B142" s="14"/>
      <c r="C142" s="14"/>
      <c r="D142" s="15"/>
      <c r="E142" s="99"/>
      <c r="F142" s="15"/>
      <c r="G142" s="15"/>
      <c r="H142" s="15"/>
      <c r="I142" s="15"/>
    </row>
    <row r="143" spans="1:9">
      <c r="A143" s="98"/>
      <c r="B143" s="14"/>
      <c r="C143" s="14"/>
      <c r="D143" s="15"/>
      <c r="E143" s="99"/>
      <c r="F143" s="15"/>
      <c r="G143" s="15"/>
      <c r="H143" s="15"/>
      <c r="I143" s="15"/>
    </row>
    <row r="144" spans="1:9">
      <c r="A144" s="98"/>
      <c r="B144" s="14"/>
      <c r="C144" s="14"/>
      <c r="D144" s="15"/>
      <c r="E144" s="99"/>
      <c r="F144" s="15"/>
      <c r="G144" s="15"/>
      <c r="H144" s="15"/>
      <c r="I144" s="15"/>
    </row>
    <row r="145" spans="1:9">
      <c r="A145" s="98"/>
      <c r="B145" s="14"/>
      <c r="C145" s="14"/>
      <c r="D145" s="15"/>
      <c r="E145" s="99"/>
      <c r="F145" s="15"/>
      <c r="G145" s="15"/>
      <c r="H145" s="15"/>
      <c r="I145" s="15"/>
    </row>
    <row r="146" spans="1:9">
      <c r="A146" s="98"/>
      <c r="B146" s="14"/>
      <c r="C146" s="14"/>
      <c r="D146" s="15"/>
      <c r="E146" s="99"/>
      <c r="F146" s="15"/>
      <c r="G146" s="15"/>
      <c r="H146" s="15"/>
      <c r="I146" s="15"/>
    </row>
    <row r="147" spans="1:9">
      <c r="A147" s="98"/>
      <c r="B147" s="14"/>
      <c r="C147" s="14"/>
      <c r="D147" s="15"/>
      <c r="E147" s="99"/>
      <c r="F147" s="15"/>
      <c r="G147" s="15"/>
      <c r="H147" s="15"/>
      <c r="I147" s="15"/>
    </row>
    <row r="148" spans="1:9">
      <c r="A148" s="98"/>
      <c r="B148" s="14"/>
      <c r="C148" s="14"/>
      <c r="D148" s="15"/>
      <c r="E148" s="99"/>
      <c r="F148" s="15"/>
      <c r="G148" s="15"/>
      <c r="H148" s="15"/>
      <c r="I148" s="15"/>
    </row>
    <row r="149" spans="1:9">
      <c r="A149" s="98"/>
      <c r="B149" s="14"/>
      <c r="C149" s="14"/>
      <c r="D149" s="15"/>
      <c r="E149" s="99"/>
      <c r="F149" s="15"/>
      <c r="G149" s="15"/>
      <c r="H149" s="15"/>
      <c r="I149" s="15"/>
    </row>
    <row r="150" spans="1:9">
      <c r="A150" s="98"/>
      <c r="B150" s="14"/>
      <c r="C150" s="14"/>
      <c r="D150" s="15"/>
      <c r="E150" s="99"/>
      <c r="F150" s="15"/>
      <c r="G150" s="15"/>
      <c r="H150" s="15"/>
      <c r="I150" s="15"/>
    </row>
    <row r="151" spans="1:9">
      <c r="A151" s="98"/>
      <c r="B151" s="14"/>
      <c r="C151" s="14"/>
      <c r="D151" s="15"/>
      <c r="E151" s="99"/>
      <c r="F151" s="15"/>
      <c r="G151" s="15"/>
      <c r="H151" s="15"/>
      <c r="I151" s="15"/>
    </row>
    <row r="152" spans="1:9">
      <c r="A152" s="98"/>
      <c r="B152" s="14"/>
      <c r="C152" s="14"/>
      <c r="D152" s="15"/>
      <c r="E152" s="99"/>
      <c r="F152" s="15"/>
      <c r="G152" s="15"/>
      <c r="H152" s="15"/>
      <c r="I152" s="15"/>
    </row>
    <row r="153" spans="1:9">
      <c r="A153" s="98"/>
      <c r="B153" s="14"/>
      <c r="C153" s="14"/>
      <c r="D153" s="15"/>
      <c r="E153" s="99"/>
      <c r="F153" s="15"/>
      <c r="G153" s="15"/>
      <c r="H153" s="15"/>
      <c r="I153" s="15"/>
    </row>
    <row r="154" spans="1:9">
      <c r="A154" s="98"/>
      <c r="B154" s="14"/>
      <c r="C154" s="14"/>
      <c r="D154" s="15"/>
      <c r="E154" s="99"/>
      <c r="F154" s="15"/>
      <c r="G154" s="15"/>
      <c r="H154" s="15"/>
      <c r="I154" s="15"/>
    </row>
    <row r="155" spans="1:9">
      <c r="A155" s="98"/>
      <c r="B155" s="14"/>
      <c r="C155" s="14"/>
      <c r="D155" s="15"/>
      <c r="E155" s="99"/>
      <c r="F155" s="15"/>
      <c r="G155" s="15"/>
      <c r="H155" s="15"/>
      <c r="I155" s="15"/>
    </row>
    <row r="156" spans="1:9">
      <c r="A156" s="98"/>
      <c r="B156" s="14"/>
      <c r="C156" s="14"/>
      <c r="D156" s="15"/>
      <c r="E156" s="99"/>
      <c r="F156" s="15"/>
      <c r="G156" s="15"/>
      <c r="H156" s="15"/>
      <c r="I156" s="15"/>
    </row>
    <row r="157" spans="1:9">
      <c r="A157" s="98"/>
      <c r="B157" s="14"/>
      <c r="C157" s="14"/>
      <c r="D157" s="15"/>
      <c r="E157" s="99"/>
      <c r="F157" s="15"/>
      <c r="G157" s="15"/>
      <c r="H157" s="15"/>
      <c r="I157" s="15"/>
    </row>
    <row r="158" spans="1:9">
      <c r="A158" s="98"/>
      <c r="B158" s="14"/>
      <c r="C158" s="14"/>
      <c r="D158" s="15"/>
      <c r="E158" s="99"/>
      <c r="F158" s="15"/>
      <c r="G158" s="15"/>
      <c r="H158" s="15"/>
      <c r="I158" s="15"/>
    </row>
    <row r="159" spans="1:9">
      <c r="A159" s="98"/>
      <c r="B159" s="14"/>
      <c r="C159" s="14"/>
      <c r="D159" s="15"/>
      <c r="E159" s="99"/>
      <c r="F159" s="15"/>
      <c r="G159" s="15"/>
      <c r="H159" s="15"/>
      <c r="I159" s="15"/>
    </row>
    <row r="160" spans="1:9">
      <c r="A160" s="98"/>
      <c r="B160" s="14"/>
      <c r="C160" s="14"/>
      <c r="D160" s="15"/>
      <c r="E160" s="99"/>
      <c r="F160" s="15"/>
      <c r="G160" s="15"/>
      <c r="H160" s="15"/>
      <c r="I160" s="15"/>
    </row>
    <row r="161" spans="1:9">
      <c r="A161" s="98"/>
      <c r="B161" s="14"/>
      <c r="C161" s="14"/>
      <c r="D161" s="15"/>
      <c r="E161" s="99"/>
      <c r="F161" s="15"/>
      <c r="G161" s="15"/>
      <c r="H161" s="15"/>
      <c r="I161" s="15"/>
    </row>
    <row r="162" spans="1:9">
      <c r="A162" s="98"/>
      <c r="B162" s="14"/>
      <c r="C162" s="14"/>
      <c r="D162" s="15"/>
      <c r="E162" s="99"/>
      <c r="F162" s="15"/>
      <c r="G162" s="15"/>
      <c r="H162" s="15"/>
      <c r="I162" s="15"/>
    </row>
    <row r="163" spans="1:9">
      <c r="A163" s="98"/>
      <c r="B163" s="14"/>
      <c r="C163" s="14"/>
      <c r="D163" s="15"/>
      <c r="E163" s="99"/>
      <c r="F163" s="15"/>
      <c r="G163" s="15"/>
      <c r="H163" s="15"/>
      <c r="I163" s="15"/>
    </row>
    <row r="164" spans="1:9">
      <c r="A164" s="98"/>
      <c r="B164" s="14"/>
      <c r="C164" s="14"/>
      <c r="D164" s="15"/>
      <c r="E164" s="99"/>
      <c r="F164" s="15"/>
      <c r="G164" s="15"/>
      <c r="H164" s="15"/>
      <c r="I164" s="15"/>
    </row>
    <row r="165" spans="1:9">
      <c r="A165" s="98"/>
      <c r="B165" s="14"/>
      <c r="C165" s="14"/>
      <c r="D165" s="15"/>
      <c r="E165" s="99"/>
      <c r="F165" s="15"/>
      <c r="G165" s="15"/>
      <c r="H165" s="15"/>
      <c r="I165" s="15"/>
    </row>
    <row r="166" spans="1:9">
      <c r="A166" s="98"/>
      <c r="B166" s="14"/>
      <c r="C166" s="14"/>
      <c r="D166" s="15"/>
      <c r="E166" s="99"/>
      <c r="F166" s="15"/>
      <c r="G166" s="15"/>
      <c r="H166" s="15"/>
      <c r="I166" s="15"/>
    </row>
    <row r="167" spans="1:9">
      <c r="A167" s="98"/>
      <c r="B167" s="14"/>
      <c r="C167" s="14"/>
      <c r="D167" s="15"/>
      <c r="E167" s="99"/>
      <c r="F167" s="15"/>
      <c r="G167" s="15"/>
      <c r="H167" s="15"/>
      <c r="I167" s="15"/>
    </row>
    <row r="168" spans="1:9">
      <c r="A168" s="98"/>
      <c r="B168" s="14"/>
      <c r="C168" s="14"/>
      <c r="D168" s="15"/>
      <c r="E168" s="99"/>
      <c r="F168" s="15"/>
      <c r="G168" s="15"/>
      <c r="H168" s="15"/>
      <c r="I168" s="15"/>
    </row>
    <row r="169" spans="1:9">
      <c r="A169" s="98"/>
      <c r="B169" s="14"/>
      <c r="C169" s="14"/>
      <c r="D169" s="15"/>
      <c r="E169" s="99"/>
      <c r="F169" s="15"/>
      <c r="G169" s="15"/>
      <c r="H169" s="15"/>
      <c r="I169" s="15"/>
    </row>
    <row r="170" spans="1:9">
      <c r="A170" s="98"/>
      <c r="B170" s="14"/>
      <c r="C170" s="14"/>
      <c r="D170" s="15"/>
      <c r="E170" s="99"/>
      <c r="F170" s="15"/>
      <c r="G170" s="15"/>
      <c r="H170" s="15"/>
      <c r="I170" s="15"/>
    </row>
    <row r="171" spans="1:9">
      <c r="A171" s="98"/>
      <c r="B171" s="14"/>
      <c r="C171" s="14"/>
      <c r="D171" s="15"/>
      <c r="E171" s="99"/>
      <c r="F171" s="15"/>
      <c r="G171" s="15"/>
      <c r="H171" s="15"/>
      <c r="I171" s="15"/>
    </row>
    <row r="172" spans="1:9">
      <c r="A172" s="98"/>
      <c r="B172" s="14"/>
      <c r="C172" s="14"/>
      <c r="D172" s="15"/>
      <c r="E172" s="99"/>
      <c r="F172" s="15"/>
      <c r="G172" s="15"/>
      <c r="H172" s="15"/>
      <c r="I172" s="15"/>
    </row>
    <row r="173" spans="1:9">
      <c r="A173" s="98"/>
      <c r="B173" s="14"/>
      <c r="C173" s="14"/>
      <c r="D173" s="15"/>
      <c r="E173" s="99"/>
      <c r="F173" s="15"/>
      <c r="G173" s="15"/>
      <c r="H173" s="15"/>
      <c r="I173" s="15"/>
    </row>
    <row r="174" spans="1:9">
      <c r="A174" s="98"/>
      <c r="B174" s="14"/>
      <c r="C174" s="14"/>
      <c r="D174" s="15"/>
      <c r="E174" s="99"/>
      <c r="F174" s="15"/>
      <c r="G174" s="15"/>
      <c r="H174" s="15"/>
      <c r="I174" s="15"/>
    </row>
    <row r="175" spans="1:9">
      <c r="A175" s="98"/>
      <c r="B175" s="14"/>
      <c r="C175" s="14"/>
      <c r="D175" s="15"/>
      <c r="E175" s="99"/>
      <c r="F175" s="15"/>
      <c r="G175" s="15"/>
      <c r="H175" s="15"/>
      <c r="I175" s="15"/>
    </row>
    <row r="176" spans="1:9">
      <c r="A176" s="98"/>
      <c r="B176" s="14"/>
      <c r="C176" s="14"/>
      <c r="D176" s="15"/>
      <c r="E176" s="99"/>
      <c r="F176" s="15"/>
      <c r="G176" s="15"/>
      <c r="H176" s="15"/>
      <c r="I176" s="15"/>
    </row>
    <row r="177" spans="1:9">
      <c r="A177" s="98"/>
      <c r="B177" s="14"/>
      <c r="C177" s="14"/>
      <c r="D177" s="15"/>
      <c r="E177" s="99"/>
      <c r="F177" s="15"/>
      <c r="G177" s="15"/>
      <c r="H177" s="15"/>
      <c r="I177" s="15"/>
    </row>
    <row r="178" spans="1:9">
      <c r="A178" s="98"/>
      <c r="B178" s="14"/>
      <c r="C178" s="14"/>
      <c r="D178" s="15"/>
      <c r="E178" s="99"/>
      <c r="F178" s="15"/>
      <c r="G178" s="15"/>
      <c r="H178" s="15"/>
      <c r="I178" s="15"/>
    </row>
    <row r="179" spans="1:9">
      <c r="A179" s="98"/>
      <c r="B179" s="14"/>
      <c r="C179" s="14"/>
      <c r="D179" s="15"/>
      <c r="E179" s="99"/>
      <c r="F179" s="15"/>
      <c r="G179" s="15"/>
      <c r="H179" s="15"/>
      <c r="I179" s="15"/>
    </row>
    <row r="180" spans="1:9">
      <c r="A180" s="98"/>
      <c r="B180" s="14"/>
      <c r="C180" s="14"/>
      <c r="D180" s="15"/>
      <c r="E180" s="99"/>
      <c r="F180" s="15"/>
      <c r="G180" s="15"/>
      <c r="H180" s="15"/>
      <c r="I180" s="15"/>
    </row>
    <row r="181" spans="1:9">
      <c r="A181" s="98"/>
      <c r="B181" s="14"/>
      <c r="C181" s="14"/>
      <c r="D181" s="15"/>
      <c r="E181" s="99"/>
      <c r="F181" s="15"/>
      <c r="G181" s="15"/>
      <c r="H181" s="15"/>
      <c r="I181" s="15"/>
    </row>
    <row r="182" spans="1:9">
      <c r="A182" s="98"/>
      <c r="B182" s="14"/>
      <c r="C182" s="14"/>
      <c r="D182" s="15"/>
      <c r="E182" s="99"/>
      <c r="F182" s="15"/>
      <c r="G182" s="15"/>
      <c r="H182" s="15"/>
      <c r="I182" s="15"/>
    </row>
    <row r="183" spans="1:9">
      <c r="A183" s="98"/>
      <c r="B183" s="14"/>
      <c r="C183" s="14"/>
      <c r="D183" s="15"/>
      <c r="E183" s="99"/>
      <c r="F183" s="15"/>
      <c r="G183" s="15"/>
      <c r="H183" s="15"/>
      <c r="I183" s="15"/>
    </row>
    <row r="184" spans="1:9">
      <c r="A184" s="98"/>
      <c r="B184" s="14"/>
      <c r="C184" s="14"/>
      <c r="D184" s="15"/>
      <c r="E184" s="99"/>
      <c r="F184" s="15"/>
      <c r="G184" s="15"/>
      <c r="H184" s="15"/>
      <c r="I184" s="15"/>
    </row>
    <row r="185" spans="1:9">
      <c r="A185" s="98"/>
      <c r="B185" s="14"/>
      <c r="C185" s="14"/>
      <c r="D185" s="15"/>
      <c r="E185" s="99"/>
      <c r="F185" s="15"/>
      <c r="G185" s="15"/>
      <c r="H185" s="15"/>
      <c r="I185" s="15"/>
    </row>
    <row r="186" spans="1:9">
      <c r="A186" s="98"/>
      <c r="B186" s="14"/>
      <c r="C186" s="14"/>
      <c r="D186" s="15"/>
      <c r="E186" s="99"/>
      <c r="F186" s="15"/>
      <c r="G186" s="15"/>
      <c r="H186" s="15"/>
      <c r="I186" s="15"/>
    </row>
    <row r="187" spans="1:9">
      <c r="A187" s="98"/>
      <c r="B187" s="14"/>
      <c r="C187" s="14"/>
      <c r="D187" s="15"/>
      <c r="E187" s="99"/>
      <c r="F187" s="15"/>
      <c r="G187" s="15"/>
      <c r="H187" s="15"/>
      <c r="I187" s="15"/>
    </row>
    <row r="188" spans="1:9">
      <c r="A188" s="98"/>
      <c r="B188" s="14"/>
      <c r="C188" s="14"/>
      <c r="D188" s="15"/>
      <c r="E188" s="99"/>
      <c r="F188" s="15"/>
      <c r="G188" s="15"/>
      <c r="H188" s="15"/>
      <c r="I188" s="15"/>
    </row>
    <row r="189" spans="1:9">
      <c r="A189" s="98"/>
      <c r="B189" s="14"/>
      <c r="C189" s="14"/>
      <c r="D189" s="15"/>
      <c r="E189" s="99"/>
      <c r="F189" s="15"/>
      <c r="G189" s="15"/>
      <c r="H189" s="15"/>
      <c r="I189" s="15"/>
    </row>
    <row r="190" spans="1:9">
      <c r="A190" s="98"/>
      <c r="B190" s="14"/>
      <c r="C190" s="14"/>
      <c r="D190" s="15"/>
      <c r="E190" s="99"/>
      <c r="F190" s="15"/>
      <c r="G190" s="15"/>
      <c r="H190" s="15"/>
      <c r="I190" s="15"/>
    </row>
    <row r="191" spans="1:9">
      <c r="A191" s="98"/>
      <c r="B191" s="14"/>
      <c r="C191" s="14"/>
      <c r="D191" s="15"/>
      <c r="E191" s="99"/>
      <c r="F191" s="15"/>
      <c r="G191" s="15"/>
      <c r="H191" s="15"/>
      <c r="I191" s="15"/>
    </row>
    <row r="192" spans="1:9">
      <c r="A192" s="98"/>
      <c r="B192" s="14"/>
      <c r="C192" s="14"/>
      <c r="D192" s="15"/>
      <c r="E192" s="99"/>
      <c r="F192" s="15"/>
      <c r="G192" s="15"/>
      <c r="H192" s="15"/>
      <c r="I192" s="15"/>
    </row>
    <row r="193" spans="1:9">
      <c r="A193" s="98"/>
      <c r="B193" s="14"/>
      <c r="C193" s="14"/>
      <c r="D193" s="15"/>
      <c r="E193" s="99"/>
      <c r="F193" s="15"/>
      <c r="G193" s="15"/>
      <c r="H193" s="15"/>
      <c r="I193" s="15"/>
    </row>
    <row r="194" spans="1:9">
      <c r="A194" s="98"/>
      <c r="B194" s="14"/>
      <c r="C194" s="14"/>
      <c r="D194" s="15"/>
      <c r="E194" s="99"/>
      <c r="F194" s="15"/>
      <c r="G194" s="15"/>
      <c r="H194" s="15"/>
      <c r="I194" s="15"/>
    </row>
  </sheetData>
  <sheetProtection formatCells="0" formatColumns="0" formatRows="0" insertColumns="0" insertRows="0" insertHyperlinks="0" deleteColumns="0" deleteRows="0" sort="0" autoFilter="0" pivotTables="0"/>
  <dataConsolidate/>
  <mergeCells count="55">
    <mergeCell ref="A32:I32"/>
    <mergeCell ref="K30:K31"/>
    <mergeCell ref="J30:J31"/>
    <mergeCell ref="J28:J29"/>
    <mergeCell ref="A30:A31"/>
    <mergeCell ref="B30:B31"/>
    <mergeCell ref="C30:C31"/>
    <mergeCell ref="D30:D31"/>
    <mergeCell ref="E30:E31"/>
    <mergeCell ref="K28:K29"/>
    <mergeCell ref="A28:A29"/>
    <mergeCell ref="B28:B29"/>
    <mergeCell ref="C28:C29"/>
    <mergeCell ref="D28:D29"/>
    <mergeCell ref="E28:E29"/>
    <mergeCell ref="K24:K27"/>
    <mergeCell ref="J24:J27"/>
    <mergeCell ref="A24:A27"/>
    <mergeCell ref="B24:B27"/>
    <mergeCell ref="C24:C27"/>
    <mergeCell ref="D24:D27"/>
    <mergeCell ref="E24:E27"/>
    <mergeCell ref="J20:J23"/>
    <mergeCell ref="K20:K23"/>
    <mergeCell ref="A20:A23"/>
    <mergeCell ref="B20:B23"/>
    <mergeCell ref="C20:C23"/>
    <mergeCell ref="D20:D23"/>
    <mergeCell ref="E20:E23"/>
    <mergeCell ref="J14:J19"/>
    <mergeCell ref="K14:K19"/>
    <mergeCell ref="A14:A19"/>
    <mergeCell ref="B14:B19"/>
    <mergeCell ref="C14:C19"/>
    <mergeCell ref="D14:D19"/>
    <mergeCell ref="E14:E19"/>
    <mergeCell ref="K12:K13"/>
    <mergeCell ref="J11:K11"/>
    <mergeCell ref="B9:C9"/>
    <mergeCell ref="A11:A13"/>
    <mergeCell ref="B11:B13"/>
    <mergeCell ref="C11:C13"/>
    <mergeCell ref="D11:D13"/>
    <mergeCell ref="E11:E13"/>
    <mergeCell ref="A1:A3"/>
    <mergeCell ref="B1:K2"/>
    <mergeCell ref="B3:K3"/>
    <mergeCell ref="A6:A8"/>
    <mergeCell ref="B6:D6"/>
    <mergeCell ref="B7:C7"/>
    <mergeCell ref="B8:C8"/>
    <mergeCell ref="J12:J13"/>
    <mergeCell ref="F11:F13"/>
    <mergeCell ref="G11:G13"/>
    <mergeCell ref="H11:I12"/>
  </mergeCells>
  <dataValidations count="1">
    <dataValidation allowBlank="1" showInputMessage="1" showErrorMessage="1" prompt="Fecha de seguimiento al Plan" sqref="A6:A8" xr:uid="{80C5F041-3B89-4031-A63F-9BA0EC819D98}"/>
  </dataValidations>
  <printOptions horizontalCentered="1"/>
  <pageMargins left="0.78740157480314965" right="0.78740157480314965" top="1.1811023622047245" bottom="1.1811023622047245" header="0.31496062992125984" footer="0.31496062992125984"/>
  <pageSetup paperSize="5" scale="42" orientation="landscape" horizontalDpi="4294967294" verticalDpi="4294967294" r:id="rId1"/>
  <drawing r:id="rId2"/>
  <legacyDrawingHF r:id="rId3"/>
  <extLst>
    <ext xmlns:x14="http://schemas.microsoft.com/office/spreadsheetml/2009/9/main" uri="{78C0D931-6437-407d-A8EE-F0AAD7539E65}">
      <x14:conditionalFormattings>
        <x14:conditionalFormatting xmlns:xm="http://schemas.microsoft.com/office/excel/2006/main">
          <x14:cfRule type="iconSet" priority="4" id="{0A562F81-D65E-41B8-AC3D-2A70D6E7696B}">
            <x14:iconSet showValue="0" custom="1">
              <x14:cfvo type="percent">
                <xm:f>0</xm:f>
              </x14:cfvo>
              <x14:cfvo type="num">
                <xm:f>2</xm:f>
              </x14:cfvo>
              <x14:cfvo type="num">
                <xm:f>30</xm:f>
              </x14:cfvo>
              <x14:cfIcon iconSet="3Arrows" iconId="1"/>
              <x14:cfIcon iconSet="3Symbols2" iconId="2"/>
              <x14:cfIcon iconSet="3TrafficLights1" iconId="2"/>
            </x14:iconSet>
          </x14:cfRule>
          <xm:sqref>D7:D9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3A7A7-7680-46C5-9A83-DD4E4F61D001}">
  <sheetPr>
    <pageSetUpPr fitToPage="1"/>
  </sheetPr>
  <dimension ref="A1:B11"/>
  <sheetViews>
    <sheetView showGridLines="0" tabSelected="1" topLeftCell="B4" zoomScale="40" zoomScaleNormal="40" workbookViewId="0">
      <selection activeCell="B11" sqref="B11"/>
    </sheetView>
  </sheetViews>
  <sheetFormatPr baseColWidth="10" defaultColWidth="11.42578125" defaultRowHeight="15"/>
  <cols>
    <col min="1" max="1" width="20.140625" style="1" hidden="1" customWidth="1"/>
    <col min="2" max="2" width="255.7109375" style="2" bestFit="1" customWidth="1"/>
    <col min="3" max="16384" width="11.42578125" style="1"/>
  </cols>
  <sheetData>
    <row r="1" spans="1:2" ht="21">
      <c r="A1" s="242" t="s">
        <v>0</v>
      </c>
      <c r="B1" s="242"/>
    </row>
    <row r="2" spans="1:2" ht="42">
      <c r="A2" s="243" t="s">
        <v>1</v>
      </c>
      <c r="B2" s="4" t="s">
        <v>2</v>
      </c>
    </row>
    <row r="3" spans="1:2" ht="84">
      <c r="A3" s="244"/>
      <c r="B3" s="5" t="s">
        <v>3</v>
      </c>
    </row>
    <row r="4" spans="1:2" ht="42">
      <c r="A4" s="243" t="s">
        <v>4</v>
      </c>
      <c r="B4" s="4" t="s">
        <v>127</v>
      </c>
    </row>
    <row r="5" spans="1:2" ht="63">
      <c r="A5" s="245"/>
      <c r="B5" s="5" t="s">
        <v>5</v>
      </c>
    </row>
    <row r="6" spans="1:2" ht="42">
      <c r="A6" s="245"/>
      <c r="B6" s="4" t="s">
        <v>6</v>
      </c>
    </row>
    <row r="7" spans="1:2" ht="42">
      <c r="A7" s="245"/>
      <c r="B7" s="6" t="s">
        <v>7</v>
      </c>
    </row>
    <row r="8" spans="1:2" ht="42">
      <c r="A8" s="245"/>
      <c r="B8" s="4" t="s">
        <v>8</v>
      </c>
    </row>
    <row r="9" spans="1:2" ht="42">
      <c r="A9" s="245"/>
      <c r="B9" s="5" t="s">
        <v>9</v>
      </c>
    </row>
    <row r="10" spans="1:2" ht="63">
      <c r="A10" s="244"/>
      <c r="B10" s="4" t="s">
        <v>10</v>
      </c>
    </row>
    <row r="11" spans="1:2" ht="378">
      <c r="A11" s="3" t="s">
        <v>11</v>
      </c>
      <c r="B11" s="5" t="s">
        <v>128</v>
      </c>
    </row>
  </sheetData>
  <sheetProtection algorithmName="SHA-512" hashValue="Jda1tO57DT38uiW0dznQSYTst6kmLuaMKegmoUTuXepQn8WchK09/GIpNBS2gKS6/6aPC6VXByBTZ6mdUD7X7g==" saltValue="Sq7wte6IXXS8YtYocqk46g==" spinCount="100000" sheet="1" formatCells="0" formatColumns="0" formatRows="0" insertColumns="0" insertRows="0" insertHyperlinks="0" deleteColumns="0" deleteRows="0" sort="0" autoFilter="0" pivotTables="0"/>
  <mergeCells count="3">
    <mergeCell ref="A1:B1"/>
    <mergeCell ref="A2:A3"/>
    <mergeCell ref="A4:A10"/>
  </mergeCells>
  <printOptions horizontalCentered="1" verticalCentered="1"/>
  <pageMargins left="0.25" right="0.25" top="0.75" bottom="0.75" header="0.3" footer="0.3"/>
  <pageSetup paperSize="9" scale="4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88A69-ECBF-4B9D-B64C-E8A9F6A5A87A}">
  <sheetPr>
    <pageSetUpPr fitToPage="1"/>
  </sheetPr>
  <dimension ref="A1:O155"/>
  <sheetViews>
    <sheetView showGridLines="0" zoomScale="80" zoomScaleNormal="80" zoomScaleSheetLayoutView="85" zoomScalePageLayoutView="130" workbookViewId="0">
      <selection activeCell="E23" sqref="E23:E32"/>
    </sheetView>
  </sheetViews>
  <sheetFormatPr baseColWidth="10" defaultColWidth="11.42578125" defaultRowHeight="11.25"/>
  <cols>
    <col min="1" max="1" width="42.85546875" style="31" bestFit="1" customWidth="1"/>
    <col min="2" max="2" width="29.7109375" style="33" bestFit="1" customWidth="1"/>
    <col min="3" max="3" width="23.85546875" style="34" bestFit="1" customWidth="1"/>
    <col min="4" max="4" width="19.7109375" style="35" customWidth="1"/>
    <col min="5" max="5" width="28.5703125" style="32" customWidth="1"/>
    <col min="6" max="6" width="6.5703125" style="31" customWidth="1"/>
    <col min="7" max="7" width="13.5703125" style="31" customWidth="1"/>
    <col min="8" max="8" width="12" style="31" bestFit="1" customWidth="1"/>
    <col min="9" max="9" width="11.85546875" style="31" bestFit="1" customWidth="1"/>
    <col min="10" max="10" width="18.5703125" style="8" customWidth="1"/>
    <col min="11" max="11" width="11.7109375" style="7" bestFit="1" customWidth="1"/>
    <col min="12" max="16384" width="11.42578125" style="7"/>
  </cols>
  <sheetData>
    <row r="1" spans="1:15" ht="11.25" customHeight="1">
      <c r="A1" s="290"/>
      <c r="B1" s="284" t="s">
        <v>901</v>
      </c>
      <c r="C1" s="285"/>
      <c r="D1" s="285"/>
      <c r="E1" s="285"/>
      <c r="F1" s="285"/>
      <c r="G1" s="285"/>
      <c r="H1" s="285"/>
      <c r="I1" s="285"/>
      <c r="J1" s="285"/>
      <c r="K1" s="285"/>
      <c r="L1" s="223"/>
      <c r="M1" s="223"/>
      <c r="N1" s="223"/>
      <c r="O1" s="223"/>
    </row>
    <row r="2" spans="1:15" ht="11.25" customHeight="1">
      <c r="A2" s="291"/>
      <c r="B2" s="286"/>
      <c r="C2" s="287"/>
      <c r="D2" s="287"/>
      <c r="E2" s="287"/>
      <c r="F2" s="287"/>
      <c r="G2" s="287"/>
      <c r="H2" s="287"/>
      <c r="I2" s="287"/>
      <c r="J2" s="287"/>
      <c r="K2" s="287"/>
      <c r="L2" s="223"/>
      <c r="M2" s="223"/>
      <c r="N2" s="223"/>
      <c r="O2" s="223"/>
    </row>
    <row r="3" spans="1:15" ht="15.75" customHeight="1" thickBot="1">
      <c r="A3" s="292"/>
      <c r="B3" s="288" t="s">
        <v>125</v>
      </c>
      <c r="C3" s="289"/>
      <c r="D3" s="289"/>
      <c r="E3" s="289"/>
      <c r="F3" s="289"/>
      <c r="G3" s="289"/>
      <c r="H3" s="289"/>
      <c r="I3" s="289"/>
      <c r="J3" s="289"/>
      <c r="K3" s="289"/>
      <c r="L3" s="223"/>
      <c r="M3" s="223"/>
      <c r="N3" s="223"/>
      <c r="O3" s="223"/>
    </row>
    <row r="4" spans="1:15" ht="22.5" customHeight="1">
      <c r="A4" s="278" t="s">
        <v>119</v>
      </c>
      <c r="B4" s="278" t="s">
        <v>118</v>
      </c>
      <c r="C4" s="278" t="s">
        <v>117</v>
      </c>
      <c r="D4" s="278" t="s">
        <v>116</v>
      </c>
      <c r="E4" s="278" t="s">
        <v>115</v>
      </c>
      <c r="F4" s="281" t="s">
        <v>12</v>
      </c>
      <c r="G4" s="281" t="s">
        <v>114</v>
      </c>
      <c r="H4" s="293" t="s">
        <v>113</v>
      </c>
      <c r="I4" s="294"/>
      <c r="J4" s="297" t="s">
        <v>126</v>
      </c>
      <c r="K4" s="298"/>
      <c r="L4" s="224"/>
      <c r="M4" s="224"/>
      <c r="N4" s="224"/>
      <c r="O4" s="224"/>
    </row>
    <row r="5" spans="1:15" ht="11.25" customHeight="1">
      <c r="A5" s="279"/>
      <c r="B5" s="279"/>
      <c r="C5" s="279"/>
      <c r="D5" s="279"/>
      <c r="E5" s="279"/>
      <c r="F5" s="282"/>
      <c r="G5" s="282"/>
      <c r="H5" s="295"/>
      <c r="I5" s="296"/>
      <c r="J5" s="281" t="s">
        <v>102</v>
      </c>
      <c r="K5" s="281" t="s">
        <v>98</v>
      </c>
      <c r="L5" s="224"/>
      <c r="M5" s="224"/>
      <c r="N5" s="224"/>
      <c r="O5" s="224"/>
    </row>
    <row r="6" spans="1:15" ht="11.25" customHeight="1">
      <c r="A6" s="279"/>
      <c r="B6" s="279"/>
      <c r="C6" s="279"/>
      <c r="D6" s="279"/>
      <c r="E6" s="279"/>
      <c r="F6" s="282"/>
      <c r="G6" s="282"/>
      <c r="H6" s="281" t="s">
        <v>94</v>
      </c>
      <c r="I6" s="281" t="s">
        <v>93</v>
      </c>
      <c r="J6" s="282"/>
      <c r="K6" s="282"/>
      <c r="L6" s="273"/>
      <c r="M6" s="274"/>
      <c r="N6" s="274"/>
      <c r="O6" s="274"/>
    </row>
    <row r="7" spans="1:15">
      <c r="A7" s="280"/>
      <c r="B7" s="280"/>
      <c r="C7" s="280"/>
      <c r="D7" s="280"/>
      <c r="E7" s="280"/>
      <c r="F7" s="283"/>
      <c r="G7" s="283"/>
      <c r="H7" s="283"/>
      <c r="I7" s="283"/>
      <c r="J7" s="283"/>
      <c r="K7" s="283"/>
      <c r="L7" s="273"/>
      <c r="M7" s="274"/>
      <c r="N7" s="274"/>
      <c r="O7" s="274"/>
    </row>
    <row r="8" spans="1:15" ht="33.75" customHeight="1">
      <c r="A8" s="257" t="s">
        <v>27</v>
      </c>
      <c r="B8" s="257" t="s">
        <v>26</v>
      </c>
      <c r="C8" s="257" t="s">
        <v>25</v>
      </c>
      <c r="D8" s="257" t="s">
        <v>24</v>
      </c>
      <c r="E8" s="260" t="s">
        <v>87</v>
      </c>
      <c r="F8" s="227" t="s">
        <v>86</v>
      </c>
      <c r="G8" s="228" t="s">
        <v>22</v>
      </c>
      <c r="H8" s="229">
        <v>45300</v>
      </c>
      <c r="I8" s="229">
        <v>45625</v>
      </c>
      <c r="J8" s="230" t="s">
        <v>866</v>
      </c>
      <c r="K8" s="275">
        <v>1</v>
      </c>
      <c r="L8" s="232"/>
      <c r="M8" s="232"/>
      <c r="N8" s="232"/>
      <c r="O8" s="232"/>
    </row>
    <row r="9" spans="1:15" ht="45">
      <c r="A9" s="258"/>
      <c r="B9" s="258"/>
      <c r="C9" s="258"/>
      <c r="D9" s="258"/>
      <c r="E9" s="261"/>
      <c r="F9" s="233" t="s">
        <v>85</v>
      </c>
      <c r="G9" s="234" t="s">
        <v>84</v>
      </c>
      <c r="H9" s="235">
        <v>45300</v>
      </c>
      <c r="I9" s="235">
        <v>45311</v>
      </c>
      <c r="J9" s="231" t="s">
        <v>867</v>
      </c>
      <c r="K9" s="276"/>
      <c r="L9" s="222"/>
      <c r="M9" s="222"/>
      <c r="N9" s="222"/>
      <c r="O9" s="222"/>
    </row>
    <row r="10" spans="1:15" ht="78.75">
      <c r="A10" s="258"/>
      <c r="B10" s="258"/>
      <c r="C10" s="258"/>
      <c r="D10" s="258"/>
      <c r="E10" s="261"/>
      <c r="F10" s="233" t="s">
        <v>83</v>
      </c>
      <c r="G10" s="234" t="s">
        <v>82</v>
      </c>
      <c r="H10" s="235">
        <v>45313</v>
      </c>
      <c r="I10" s="235">
        <v>45322</v>
      </c>
      <c r="J10" s="231"/>
      <c r="K10" s="276"/>
      <c r="L10" s="222"/>
      <c r="M10" s="222"/>
      <c r="N10" s="222"/>
      <c r="O10" s="222"/>
    </row>
    <row r="11" spans="1:15" ht="67.5" customHeight="1">
      <c r="A11" s="258"/>
      <c r="B11" s="258"/>
      <c r="C11" s="258"/>
      <c r="D11" s="258"/>
      <c r="E11" s="261"/>
      <c r="F11" s="248" t="s">
        <v>81</v>
      </c>
      <c r="G11" s="250" t="s">
        <v>80</v>
      </c>
      <c r="H11" s="267">
        <v>45414</v>
      </c>
      <c r="I11" s="267">
        <v>45625</v>
      </c>
      <c r="J11" s="231"/>
      <c r="K11" s="276"/>
      <c r="L11" s="246"/>
      <c r="M11" s="247"/>
      <c r="N11" s="247"/>
      <c r="O11" s="247"/>
    </row>
    <row r="12" spans="1:15">
      <c r="A12" s="259"/>
      <c r="B12" s="259"/>
      <c r="C12" s="259"/>
      <c r="D12" s="259"/>
      <c r="E12" s="262"/>
      <c r="F12" s="249"/>
      <c r="G12" s="251"/>
      <c r="H12" s="269"/>
      <c r="I12" s="269"/>
      <c r="J12" s="231"/>
      <c r="K12" s="277"/>
      <c r="L12" s="246"/>
      <c r="M12" s="247"/>
      <c r="N12" s="247"/>
      <c r="O12" s="247"/>
    </row>
    <row r="13" spans="1:15" ht="22.5" customHeight="1">
      <c r="A13" s="257" t="s">
        <v>27</v>
      </c>
      <c r="B13" s="257" t="s">
        <v>26</v>
      </c>
      <c r="C13" s="257" t="s">
        <v>25</v>
      </c>
      <c r="D13" s="257" t="s">
        <v>24</v>
      </c>
      <c r="E13" s="260" t="s">
        <v>79</v>
      </c>
      <c r="F13" s="227" t="s">
        <v>78</v>
      </c>
      <c r="G13" s="228" t="s">
        <v>22</v>
      </c>
      <c r="H13" s="229">
        <v>45383</v>
      </c>
      <c r="I13" s="229">
        <v>45596</v>
      </c>
      <c r="J13" s="230" t="s">
        <v>868</v>
      </c>
      <c r="K13" s="270">
        <v>2</v>
      </c>
      <c r="L13" s="232"/>
      <c r="M13" s="232"/>
      <c r="N13" s="232"/>
      <c r="O13" s="232"/>
    </row>
    <row r="14" spans="1:15" ht="45">
      <c r="A14" s="258"/>
      <c r="B14" s="258"/>
      <c r="C14" s="258"/>
      <c r="D14" s="258"/>
      <c r="E14" s="261"/>
      <c r="F14" s="233" t="s">
        <v>77</v>
      </c>
      <c r="G14" s="234" t="s">
        <v>76</v>
      </c>
      <c r="H14" s="237">
        <v>45383</v>
      </c>
      <c r="I14" s="237">
        <v>45443</v>
      </c>
      <c r="J14" s="231" t="s">
        <v>867</v>
      </c>
      <c r="K14" s="271"/>
      <c r="L14" s="222"/>
      <c r="M14" s="222"/>
      <c r="N14" s="222"/>
      <c r="O14" s="222"/>
    </row>
    <row r="15" spans="1:15" ht="67.5">
      <c r="A15" s="258"/>
      <c r="B15" s="258"/>
      <c r="C15" s="258"/>
      <c r="D15" s="258"/>
      <c r="E15" s="261"/>
      <c r="F15" s="233" t="s">
        <v>75</v>
      </c>
      <c r="G15" s="234" t="s">
        <v>74</v>
      </c>
      <c r="H15" s="237">
        <v>45447</v>
      </c>
      <c r="I15" s="237">
        <v>45504</v>
      </c>
      <c r="J15" s="231"/>
      <c r="K15" s="271"/>
      <c r="L15" s="222"/>
      <c r="M15" s="222"/>
      <c r="N15" s="222"/>
      <c r="O15" s="222"/>
    </row>
    <row r="16" spans="1:15" ht="146.25">
      <c r="A16" s="259"/>
      <c r="B16" s="259"/>
      <c r="C16" s="259"/>
      <c r="D16" s="259"/>
      <c r="E16" s="262"/>
      <c r="F16" s="233" t="s">
        <v>73</v>
      </c>
      <c r="G16" s="234" t="s">
        <v>869</v>
      </c>
      <c r="H16" s="237">
        <v>45505</v>
      </c>
      <c r="I16" s="237">
        <v>45596</v>
      </c>
      <c r="J16" s="231"/>
      <c r="K16" s="272"/>
      <c r="L16" s="222"/>
      <c r="M16" s="222"/>
      <c r="N16" s="222"/>
      <c r="O16" s="222"/>
    </row>
    <row r="17" spans="1:15" ht="45" customHeight="1">
      <c r="A17" s="257" t="s">
        <v>27</v>
      </c>
      <c r="B17" s="257" t="s">
        <v>26</v>
      </c>
      <c r="C17" s="257" t="s">
        <v>25</v>
      </c>
      <c r="D17" s="257" t="s">
        <v>24</v>
      </c>
      <c r="E17" s="260" t="s">
        <v>911</v>
      </c>
      <c r="F17" s="227" t="s">
        <v>72</v>
      </c>
      <c r="G17" s="228" t="s">
        <v>22</v>
      </c>
      <c r="H17" s="229">
        <v>45306</v>
      </c>
      <c r="I17" s="229">
        <v>45625</v>
      </c>
      <c r="J17" s="230" t="s">
        <v>870</v>
      </c>
      <c r="K17" s="254">
        <v>25</v>
      </c>
      <c r="L17" s="232"/>
      <c r="M17" s="232"/>
      <c r="N17" s="232"/>
      <c r="O17" s="232"/>
    </row>
    <row r="18" spans="1:15" ht="67.5">
      <c r="A18" s="258"/>
      <c r="B18" s="258"/>
      <c r="C18" s="258"/>
      <c r="D18" s="258"/>
      <c r="E18" s="261"/>
      <c r="F18" s="233" t="s">
        <v>71</v>
      </c>
      <c r="G18" s="234" t="s">
        <v>70</v>
      </c>
      <c r="H18" s="237">
        <v>45306</v>
      </c>
      <c r="I18" s="235">
        <v>45324</v>
      </c>
      <c r="J18" s="231" t="s">
        <v>867</v>
      </c>
      <c r="K18" s="255"/>
      <c r="L18" s="232"/>
      <c r="M18" s="232"/>
      <c r="N18" s="232"/>
      <c r="O18" s="232"/>
    </row>
    <row r="19" spans="1:15" ht="11.25" customHeight="1">
      <c r="A19" s="258"/>
      <c r="B19" s="258"/>
      <c r="C19" s="258"/>
      <c r="D19" s="258"/>
      <c r="E19" s="261"/>
      <c r="F19" s="248" t="s">
        <v>69</v>
      </c>
      <c r="G19" s="250" t="s">
        <v>68</v>
      </c>
      <c r="H19" s="267">
        <v>45383</v>
      </c>
      <c r="I19" s="267">
        <v>45625</v>
      </c>
      <c r="J19" s="231"/>
      <c r="K19" s="255"/>
      <c r="L19" s="246"/>
      <c r="M19" s="247"/>
      <c r="N19" s="247"/>
      <c r="O19" s="247"/>
    </row>
    <row r="20" spans="1:15">
      <c r="A20" s="258"/>
      <c r="B20" s="258"/>
      <c r="C20" s="258"/>
      <c r="D20" s="258"/>
      <c r="E20" s="261"/>
      <c r="F20" s="249"/>
      <c r="G20" s="251"/>
      <c r="H20" s="269"/>
      <c r="I20" s="269"/>
      <c r="J20" s="231"/>
      <c r="K20" s="256"/>
      <c r="L20" s="246"/>
      <c r="M20" s="247"/>
      <c r="N20" s="247"/>
      <c r="O20" s="247"/>
    </row>
    <row r="21" spans="1:15" ht="101.25" customHeight="1">
      <c r="A21" s="258"/>
      <c r="B21" s="258"/>
      <c r="C21" s="258"/>
      <c r="D21" s="258"/>
      <c r="E21" s="261"/>
      <c r="F21" s="248" t="s">
        <v>67</v>
      </c>
      <c r="G21" s="250" t="s">
        <v>871</v>
      </c>
      <c r="H21" s="267">
        <v>45313</v>
      </c>
      <c r="I21" s="267">
        <v>45625</v>
      </c>
      <c r="J21" s="230" t="s">
        <v>872</v>
      </c>
      <c r="K21" s="254">
        <v>11</v>
      </c>
      <c r="L21" s="246"/>
      <c r="M21" s="247"/>
      <c r="N21" s="247"/>
      <c r="O21" s="247"/>
    </row>
    <row r="22" spans="1:15">
      <c r="A22" s="259"/>
      <c r="B22" s="259"/>
      <c r="C22" s="259"/>
      <c r="D22" s="259"/>
      <c r="E22" s="262"/>
      <c r="F22" s="249"/>
      <c r="G22" s="251"/>
      <c r="H22" s="269"/>
      <c r="I22" s="269"/>
      <c r="J22" s="238" t="s">
        <v>867</v>
      </c>
      <c r="K22" s="256"/>
      <c r="L22" s="246"/>
      <c r="M22" s="247"/>
      <c r="N22" s="247"/>
      <c r="O22" s="247"/>
    </row>
    <row r="23" spans="1:15" ht="33.75" customHeight="1">
      <c r="A23" s="257" t="s">
        <v>27</v>
      </c>
      <c r="B23" s="257" t="s">
        <v>26</v>
      </c>
      <c r="C23" s="257" t="s">
        <v>25</v>
      </c>
      <c r="D23" s="257" t="s">
        <v>24</v>
      </c>
      <c r="E23" s="260" t="s">
        <v>66</v>
      </c>
      <c r="F23" s="227" t="s">
        <v>65</v>
      </c>
      <c r="G23" s="228" t="s">
        <v>22</v>
      </c>
      <c r="H23" s="229">
        <v>45327</v>
      </c>
      <c r="I23" s="229">
        <v>45625</v>
      </c>
      <c r="J23" s="230" t="s">
        <v>873</v>
      </c>
      <c r="K23" s="254">
        <v>20</v>
      </c>
      <c r="L23" s="232"/>
      <c r="M23" s="232"/>
      <c r="N23" s="232"/>
      <c r="O23" s="232"/>
    </row>
    <row r="24" spans="1:15" ht="78.75" customHeight="1">
      <c r="A24" s="258"/>
      <c r="B24" s="258"/>
      <c r="C24" s="258"/>
      <c r="D24" s="258"/>
      <c r="E24" s="261"/>
      <c r="F24" s="248" t="s">
        <v>64</v>
      </c>
      <c r="G24" s="250" t="s">
        <v>63</v>
      </c>
      <c r="H24" s="263">
        <v>45327</v>
      </c>
      <c r="I24" s="263">
        <v>45351</v>
      </c>
      <c r="J24" s="231" t="s">
        <v>867</v>
      </c>
      <c r="K24" s="255"/>
      <c r="L24" s="246"/>
      <c r="M24" s="247"/>
      <c r="N24" s="247"/>
      <c r="O24" s="247"/>
    </row>
    <row r="25" spans="1:15">
      <c r="A25" s="258"/>
      <c r="B25" s="258"/>
      <c r="C25" s="258"/>
      <c r="D25" s="258"/>
      <c r="E25" s="261"/>
      <c r="F25" s="249"/>
      <c r="G25" s="251"/>
      <c r="H25" s="264"/>
      <c r="I25" s="264"/>
      <c r="J25" s="231"/>
      <c r="K25" s="255"/>
      <c r="L25" s="246"/>
      <c r="M25" s="247"/>
      <c r="N25" s="247"/>
      <c r="O25" s="247"/>
    </row>
    <row r="26" spans="1:15" ht="33.75" customHeight="1">
      <c r="A26" s="258"/>
      <c r="B26" s="258"/>
      <c r="C26" s="258"/>
      <c r="D26" s="258"/>
      <c r="E26" s="261"/>
      <c r="F26" s="248" t="s">
        <v>62</v>
      </c>
      <c r="G26" s="250" t="s">
        <v>61</v>
      </c>
      <c r="H26" s="267">
        <v>45327</v>
      </c>
      <c r="I26" s="267">
        <v>45351</v>
      </c>
      <c r="J26" s="231"/>
      <c r="K26" s="255"/>
      <c r="L26" s="246"/>
      <c r="M26" s="247"/>
      <c r="N26" s="247"/>
      <c r="O26" s="247"/>
    </row>
    <row r="27" spans="1:15">
      <c r="A27" s="258"/>
      <c r="B27" s="258"/>
      <c r="C27" s="258"/>
      <c r="D27" s="258"/>
      <c r="E27" s="261"/>
      <c r="F27" s="265"/>
      <c r="G27" s="266"/>
      <c r="H27" s="268"/>
      <c r="I27" s="268"/>
      <c r="J27" s="231"/>
      <c r="K27" s="255"/>
      <c r="L27" s="246"/>
      <c r="M27" s="247"/>
      <c r="N27" s="247"/>
      <c r="O27" s="247"/>
    </row>
    <row r="28" spans="1:15">
      <c r="A28" s="258"/>
      <c r="B28" s="258"/>
      <c r="C28" s="258"/>
      <c r="D28" s="258"/>
      <c r="E28" s="261"/>
      <c r="F28" s="249"/>
      <c r="G28" s="251"/>
      <c r="H28" s="269"/>
      <c r="I28" s="269"/>
      <c r="J28" s="231"/>
      <c r="K28" s="255"/>
      <c r="L28" s="246"/>
      <c r="M28" s="247"/>
      <c r="N28" s="247"/>
      <c r="O28" s="247"/>
    </row>
    <row r="29" spans="1:15" ht="78.75">
      <c r="A29" s="258"/>
      <c r="B29" s="258"/>
      <c r="C29" s="258"/>
      <c r="D29" s="258"/>
      <c r="E29" s="261"/>
      <c r="F29" s="233" t="s">
        <v>60</v>
      </c>
      <c r="G29" s="234" t="s">
        <v>874</v>
      </c>
      <c r="H29" s="237">
        <v>45352</v>
      </c>
      <c r="I29" s="237">
        <v>45443</v>
      </c>
      <c r="J29" s="231"/>
      <c r="K29" s="255"/>
      <c r="L29" s="222"/>
      <c r="M29" s="222"/>
      <c r="N29" s="222"/>
      <c r="O29" s="222"/>
    </row>
    <row r="30" spans="1:15" ht="78.75" customHeight="1">
      <c r="A30" s="258"/>
      <c r="B30" s="258"/>
      <c r="C30" s="258"/>
      <c r="D30" s="258"/>
      <c r="E30" s="261"/>
      <c r="F30" s="248" t="s">
        <v>59</v>
      </c>
      <c r="G30" s="250" t="s">
        <v>58</v>
      </c>
      <c r="H30" s="267">
        <v>45418</v>
      </c>
      <c r="I30" s="267">
        <v>45625</v>
      </c>
      <c r="J30" s="231"/>
      <c r="K30" s="255"/>
      <c r="L30" s="246"/>
      <c r="M30" s="247"/>
      <c r="N30" s="247"/>
      <c r="O30" s="247"/>
    </row>
    <row r="31" spans="1:15">
      <c r="A31" s="258"/>
      <c r="B31" s="258"/>
      <c r="C31" s="258"/>
      <c r="D31" s="258"/>
      <c r="E31" s="261"/>
      <c r="F31" s="249"/>
      <c r="G31" s="251"/>
      <c r="H31" s="269"/>
      <c r="I31" s="269"/>
      <c r="J31" s="231"/>
      <c r="K31" s="255"/>
      <c r="L31" s="246"/>
      <c r="M31" s="247"/>
      <c r="N31" s="247"/>
      <c r="O31" s="247"/>
    </row>
    <row r="32" spans="1:15" ht="56.25">
      <c r="A32" s="259"/>
      <c r="B32" s="259"/>
      <c r="C32" s="259"/>
      <c r="D32" s="259"/>
      <c r="E32" s="262"/>
      <c r="F32" s="233" t="s">
        <v>57</v>
      </c>
      <c r="G32" s="234" t="s">
        <v>875</v>
      </c>
      <c r="H32" s="237">
        <v>45475</v>
      </c>
      <c r="I32" s="237">
        <v>45504</v>
      </c>
      <c r="J32" s="231"/>
      <c r="K32" s="256"/>
      <c r="L32" s="222"/>
      <c r="M32" s="222"/>
      <c r="N32" s="222"/>
      <c r="O32" s="222"/>
    </row>
    <row r="33" spans="1:15" ht="22.5" customHeight="1">
      <c r="A33" s="257" t="s">
        <v>27</v>
      </c>
      <c r="B33" s="257" t="s">
        <v>26</v>
      </c>
      <c r="C33" s="257" t="s">
        <v>25</v>
      </c>
      <c r="D33" s="257" t="s">
        <v>24</v>
      </c>
      <c r="E33" s="260" t="s">
        <v>56</v>
      </c>
      <c r="F33" s="227" t="s">
        <v>55</v>
      </c>
      <c r="G33" s="228" t="s">
        <v>22</v>
      </c>
      <c r="H33" s="229">
        <v>45306</v>
      </c>
      <c r="I33" s="229">
        <v>45596</v>
      </c>
      <c r="J33" s="230" t="s">
        <v>876</v>
      </c>
      <c r="K33" s="254">
        <v>824</v>
      </c>
      <c r="L33" s="232"/>
      <c r="M33" s="232"/>
      <c r="N33" s="232"/>
      <c r="O33" s="232"/>
    </row>
    <row r="34" spans="1:15" ht="112.5">
      <c r="A34" s="258"/>
      <c r="B34" s="258"/>
      <c r="C34" s="258"/>
      <c r="D34" s="258"/>
      <c r="E34" s="261"/>
      <c r="F34" s="233" t="s">
        <v>54</v>
      </c>
      <c r="G34" s="234" t="s">
        <v>53</v>
      </c>
      <c r="H34" s="235">
        <v>45306</v>
      </c>
      <c r="I34" s="235">
        <v>45337</v>
      </c>
      <c r="J34" s="231" t="s">
        <v>867</v>
      </c>
      <c r="K34" s="255"/>
      <c r="L34" s="222"/>
      <c r="M34" s="222"/>
      <c r="N34" s="222"/>
      <c r="O34" s="222"/>
    </row>
    <row r="35" spans="1:15" ht="101.25">
      <c r="A35" s="258"/>
      <c r="B35" s="258"/>
      <c r="C35" s="258"/>
      <c r="D35" s="258"/>
      <c r="E35" s="261"/>
      <c r="F35" s="233" t="s">
        <v>52</v>
      </c>
      <c r="G35" s="234" t="s">
        <v>877</v>
      </c>
      <c r="H35" s="235">
        <v>45355</v>
      </c>
      <c r="I35" s="235">
        <v>45471</v>
      </c>
      <c r="J35" s="231"/>
      <c r="K35" s="255"/>
      <c r="L35" s="222"/>
      <c r="M35" s="222"/>
      <c r="N35" s="222"/>
      <c r="O35" s="222"/>
    </row>
    <row r="36" spans="1:15" ht="78.75" customHeight="1">
      <c r="A36" s="258"/>
      <c r="B36" s="258"/>
      <c r="C36" s="258"/>
      <c r="D36" s="258"/>
      <c r="E36" s="261"/>
      <c r="F36" s="248" t="s">
        <v>51</v>
      </c>
      <c r="G36" s="250" t="s">
        <v>878</v>
      </c>
      <c r="H36" s="263">
        <v>45475</v>
      </c>
      <c r="I36" s="263">
        <v>45596</v>
      </c>
      <c r="J36" s="231"/>
      <c r="K36" s="255"/>
      <c r="L36" s="246"/>
      <c r="M36" s="247"/>
      <c r="N36" s="247"/>
      <c r="O36" s="247"/>
    </row>
    <row r="37" spans="1:15">
      <c r="A37" s="259"/>
      <c r="B37" s="259"/>
      <c r="C37" s="259"/>
      <c r="D37" s="259"/>
      <c r="E37" s="262"/>
      <c r="F37" s="249"/>
      <c r="G37" s="251"/>
      <c r="H37" s="264"/>
      <c r="I37" s="264"/>
      <c r="J37" s="231"/>
      <c r="K37" s="256"/>
      <c r="L37" s="246"/>
      <c r="M37" s="247"/>
      <c r="N37" s="247"/>
      <c r="O37" s="247"/>
    </row>
    <row r="38" spans="1:15" ht="22.5" customHeight="1">
      <c r="A38" s="257" t="s">
        <v>27</v>
      </c>
      <c r="B38" s="257" t="s">
        <v>26</v>
      </c>
      <c r="C38" s="257" t="s">
        <v>25</v>
      </c>
      <c r="D38" s="257" t="s">
        <v>24</v>
      </c>
      <c r="E38" s="260" t="s">
        <v>46</v>
      </c>
      <c r="F38" s="227" t="s">
        <v>50</v>
      </c>
      <c r="G38" s="228" t="s">
        <v>22</v>
      </c>
      <c r="H38" s="229">
        <v>45323</v>
      </c>
      <c r="I38" s="229">
        <v>45625</v>
      </c>
      <c r="J38" s="230" t="s">
        <v>879</v>
      </c>
      <c r="K38" s="254">
        <v>800</v>
      </c>
      <c r="L38" s="232"/>
      <c r="M38" s="232"/>
      <c r="N38" s="232"/>
      <c r="O38" s="232"/>
    </row>
    <row r="39" spans="1:15" ht="56.25">
      <c r="A39" s="258"/>
      <c r="B39" s="258"/>
      <c r="C39" s="258"/>
      <c r="D39" s="258"/>
      <c r="E39" s="261"/>
      <c r="F39" s="233" t="s">
        <v>48</v>
      </c>
      <c r="G39" s="234" t="s">
        <v>19</v>
      </c>
      <c r="H39" s="235">
        <v>45323</v>
      </c>
      <c r="I39" s="235">
        <v>45351</v>
      </c>
      <c r="J39" s="231" t="s">
        <v>867</v>
      </c>
      <c r="K39" s="255"/>
      <c r="L39" s="222"/>
      <c r="M39" s="222"/>
      <c r="N39" s="222"/>
      <c r="O39" s="222"/>
    </row>
    <row r="40" spans="1:15" ht="45">
      <c r="A40" s="258"/>
      <c r="B40" s="258"/>
      <c r="C40" s="258"/>
      <c r="D40" s="258"/>
      <c r="E40" s="261"/>
      <c r="F40" s="233" t="s">
        <v>47</v>
      </c>
      <c r="G40" s="234" t="s">
        <v>43</v>
      </c>
      <c r="H40" s="237">
        <v>45352</v>
      </c>
      <c r="I40" s="237">
        <v>45625</v>
      </c>
      <c r="J40" s="231"/>
      <c r="K40" s="255"/>
      <c r="L40" s="222"/>
      <c r="M40" s="222"/>
      <c r="N40" s="222"/>
      <c r="O40" s="222"/>
    </row>
    <row r="41" spans="1:15" ht="67.5">
      <c r="A41" s="259"/>
      <c r="B41" s="259"/>
      <c r="C41" s="259"/>
      <c r="D41" s="259"/>
      <c r="E41" s="262"/>
      <c r="F41" s="233" t="s">
        <v>863</v>
      </c>
      <c r="G41" s="234" t="s">
        <v>41</v>
      </c>
      <c r="H41" s="237">
        <v>45352</v>
      </c>
      <c r="I41" s="237">
        <v>45625</v>
      </c>
      <c r="J41" s="231"/>
      <c r="K41" s="256"/>
      <c r="L41" s="222"/>
      <c r="M41" s="222"/>
      <c r="N41" s="222"/>
      <c r="O41" s="222"/>
    </row>
    <row r="42" spans="1:15" ht="33.75" customHeight="1">
      <c r="A42" s="257" t="s">
        <v>27</v>
      </c>
      <c r="B42" s="257" t="s">
        <v>26</v>
      </c>
      <c r="C42" s="257" t="s">
        <v>25</v>
      </c>
      <c r="D42" s="257" t="s">
        <v>24</v>
      </c>
      <c r="E42" s="226" t="s">
        <v>880</v>
      </c>
      <c r="F42" s="227" t="s">
        <v>882</v>
      </c>
      <c r="G42" s="228" t="s">
        <v>22</v>
      </c>
      <c r="H42" s="229">
        <v>45352</v>
      </c>
      <c r="I42" s="229">
        <v>45625</v>
      </c>
      <c r="J42" s="230" t="s">
        <v>883</v>
      </c>
      <c r="K42" s="254">
        <v>3000</v>
      </c>
      <c r="L42" s="232"/>
      <c r="M42" s="232"/>
      <c r="N42" s="232"/>
      <c r="O42" s="232"/>
    </row>
    <row r="43" spans="1:15" ht="33.75" customHeight="1">
      <c r="A43" s="258"/>
      <c r="B43" s="258"/>
      <c r="C43" s="258"/>
      <c r="D43" s="258"/>
      <c r="E43" s="239" t="s">
        <v>881</v>
      </c>
      <c r="F43" s="248" t="s">
        <v>45</v>
      </c>
      <c r="G43" s="250" t="s">
        <v>32</v>
      </c>
      <c r="H43" s="252">
        <v>45352</v>
      </c>
      <c r="I43" s="252">
        <v>45378</v>
      </c>
      <c r="J43" s="231" t="s">
        <v>867</v>
      </c>
      <c r="K43" s="255"/>
      <c r="L43" s="246"/>
      <c r="M43" s="247"/>
      <c r="N43" s="247"/>
      <c r="O43" s="247"/>
    </row>
    <row r="44" spans="1:15">
      <c r="A44" s="258"/>
      <c r="B44" s="258"/>
      <c r="C44" s="258"/>
      <c r="D44" s="258"/>
      <c r="E44" s="239"/>
      <c r="F44" s="249"/>
      <c r="G44" s="251"/>
      <c r="H44" s="253"/>
      <c r="I44" s="253"/>
      <c r="J44" s="231"/>
      <c r="K44" s="255"/>
      <c r="L44" s="246"/>
      <c r="M44" s="247"/>
      <c r="N44" s="247"/>
      <c r="O44" s="247"/>
    </row>
    <row r="45" spans="1:15" ht="67.5">
      <c r="A45" s="258"/>
      <c r="B45" s="258"/>
      <c r="C45" s="258"/>
      <c r="D45" s="258"/>
      <c r="E45" s="239"/>
      <c r="F45" s="233" t="s">
        <v>44</v>
      </c>
      <c r="G45" s="234" t="s">
        <v>37</v>
      </c>
      <c r="H45" s="240">
        <v>45383</v>
      </c>
      <c r="I45" s="240">
        <v>45625</v>
      </c>
      <c r="J45" s="231"/>
      <c r="K45" s="255"/>
      <c r="L45" s="222"/>
      <c r="M45" s="222"/>
      <c r="N45" s="222"/>
      <c r="O45" s="222"/>
    </row>
    <row r="46" spans="1:15" ht="112.5">
      <c r="A46" s="259"/>
      <c r="B46" s="259"/>
      <c r="C46" s="259"/>
      <c r="D46" s="259"/>
      <c r="E46" s="239"/>
      <c r="F46" s="233" t="s">
        <v>42</v>
      </c>
      <c r="G46" s="234" t="s">
        <v>35</v>
      </c>
      <c r="H46" s="240">
        <v>45383</v>
      </c>
      <c r="I46" s="240">
        <v>45625</v>
      </c>
      <c r="J46" s="231"/>
      <c r="K46" s="256"/>
      <c r="L46" s="222"/>
      <c r="M46" s="222"/>
      <c r="N46" s="222"/>
      <c r="O46" s="222"/>
    </row>
    <row r="47" spans="1:15" ht="22.5">
      <c r="A47" s="257" t="s">
        <v>27</v>
      </c>
      <c r="B47" s="257" t="s">
        <v>26</v>
      </c>
      <c r="C47" s="257" t="s">
        <v>25</v>
      </c>
      <c r="D47" s="257" t="s">
        <v>24</v>
      </c>
      <c r="E47" s="260" t="s">
        <v>884</v>
      </c>
      <c r="F47" s="227" t="s">
        <v>40</v>
      </c>
      <c r="G47" s="228" t="s">
        <v>22</v>
      </c>
      <c r="H47" s="229">
        <v>45352</v>
      </c>
      <c r="I47" s="229">
        <v>45625</v>
      </c>
      <c r="J47" s="230" t="s">
        <v>885</v>
      </c>
      <c r="K47" s="254" t="s">
        <v>34</v>
      </c>
      <c r="L47" s="232"/>
      <c r="M47" s="232"/>
      <c r="N47" s="232"/>
      <c r="O47" s="232"/>
    </row>
    <row r="48" spans="1:15" ht="33.75" customHeight="1">
      <c r="A48" s="258"/>
      <c r="B48" s="258"/>
      <c r="C48" s="258"/>
      <c r="D48" s="258"/>
      <c r="E48" s="261"/>
      <c r="F48" s="248" t="s">
        <v>39</v>
      </c>
      <c r="G48" s="250" t="s">
        <v>886</v>
      </c>
      <c r="H48" s="252">
        <v>45352</v>
      </c>
      <c r="I48" s="252">
        <v>45378</v>
      </c>
      <c r="J48" s="231" t="s">
        <v>867</v>
      </c>
      <c r="K48" s="255"/>
      <c r="L48" s="246"/>
      <c r="M48" s="247"/>
      <c r="N48" s="247"/>
      <c r="O48" s="247"/>
    </row>
    <row r="49" spans="1:15">
      <c r="A49" s="258"/>
      <c r="B49" s="258"/>
      <c r="C49" s="258"/>
      <c r="D49" s="258"/>
      <c r="E49" s="261"/>
      <c r="F49" s="249"/>
      <c r="G49" s="251"/>
      <c r="H49" s="253"/>
      <c r="I49" s="253"/>
      <c r="J49" s="231"/>
      <c r="K49" s="255"/>
      <c r="L49" s="246"/>
      <c r="M49" s="247"/>
      <c r="N49" s="247"/>
      <c r="O49" s="247"/>
    </row>
    <row r="50" spans="1:15" ht="67.5">
      <c r="A50" s="258"/>
      <c r="B50" s="258"/>
      <c r="C50" s="258"/>
      <c r="D50" s="258"/>
      <c r="E50" s="261"/>
      <c r="F50" s="233" t="s">
        <v>38</v>
      </c>
      <c r="G50" s="234" t="s">
        <v>30</v>
      </c>
      <c r="H50" s="240">
        <v>45383</v>
      </c>
      <c r="I50" s="240">
        <v>45471</v>
      </c>
      <c r="J50" s="231"/>
      <c r="K50" s="255"/>
      <c r="L50" s="222"/>
      <c r="M50" s="222"/>
      <c r="N50" s="222"/>
      <c r="O50" s="222"/>
    </row>
    <row r="51" spans="1:15" ht="67.5" customHeight="1">
      <c r="A51" s="258"/>
      <c r="B51" s="258"/>
      <c r="C51" s="258"/>
      <c r="D51" s="258"/>
      <c r="E51" s="261"/>
      <c r="F51" s="248" t="s">
        <v>36</v>
      </c>
      <c r="G51" s="250" t="s">
        <v>28</v>
      </c>
      <c r="H51" s="252">
        <v>45383</v>
      </c>
      <c r="I51" s="252">
        <v>45625</v>
      </c>
      <c r="J51" s="231"/>
      <c r="K51" s="255"/>
      <c r="L51" s="246"/>
      <c r="M51" s="247"/>
      <c r="N51" s="247"/>
      <c r="O51" s="247"/>
    </row>
    <row r="52" spans="1:15">
      <c r="A52" s="259"/>
      <c r="B52" s="259"/>
      <c r="C52" s="259"/>
      <c r="D52" s="259"/>
      <c r="E52" s="262"/>
      <c r="F52" s="249"/>
      <c r="G52" s="251"/>
      <c r="H52" s="253"/>
      <c r="I52" s="253"/>
      <c r="J52" s="231"/>
      <c r="K52" s="256"/>
      <c r="L52" s="246"/>
      <c r="M52" s="247"/>
      <c r="N52" s="247"/>
      <c r="O52" s="247"/>
    </row>
    <row r="53" spans="1:15" ht="22.5" customHeight="1">
      <c r="A53" s="257" t="s">
        <v>27</v>
      </c>
      <c r="B53" s="257" t="s">
        <v>26</v>
      </c>
      <c r="C53" s="257" t="s">
        <v>25</v>
      </c>
      <c r="D53" s="257" t="s">
        <v>24</v>
      </c>
      <c r="E53" s="257" t="s">
        <v>23</v>
      </c>
      <c r="F53" s="227" t="s">
        <v>887</v>
      </c>
      <c r="G53" s="228" t="s">
        <v>22</v>
      </c>
      <c r="H53" s="229">
        <v>45306</v>
      </c>
      <c r="I53" s="229">
        <v>45625</v>
      </c>
      <c r="J53" s="254" t="s">
        <v>888</v>
      </c>
      <c r="K53" s="254">
        <v>5</v>
      </c>
      <c r="L53" s="232"/>
      <c r="M53" s="232"/>
      <c r="N53" s="232"/>
      <c r="O53" s="232"/>
    </row>
    <row r="54" spans="1:15" ht="56.25">
      <c r="A54" s="258"/>
      <c r="B54" s="258"/>
      <c r="C54" s="258"/>
      <c r="D54" s="258"/>
      <c r="E54" s="258"/>
      <c r="F54" s="233" t="s">
        <v>33</v>
      </c>
      <c r="G54" s="234" t="s">
        <v>19</v>
      </c>
      <c r="H54" s="240">
        <v>45306</v>
      </c>
      <c r="I54" s="240">
        <v>45318</v>
      </c>
      <c r="J54" s="255"/>
      <c r="K54" s="255"/>
      <c r="L54" s="222"/>
      <c r="M54" s="222"/>
      <c r="N54" s="222"/>
      <c r="O54" s="222"/>
    </row>
    <row r="55" spans="1:15" ht="56.25" customHeight="1">
      <c r="A55" s="258"/>
      <c r="B55" s="258"/>
      <c r="C55" s="258"/>
      <c r="D55" s="258"/>
      <c r="E55" s="258"/>
      <c r="F55" s="248" t="s">
        <v>31</v>
      </c>
      <c r="G55" s="250" t="s">
        <v>17</v>
      </c>
      <c r="H55" s="252">
        <v>45383</v>
      </c>
      <c r="I55" s="252">
        <v>45412</v>
      </c>
      <c r="J55" s="255"/>
      <c r="K55" s="255"/>
      <c r="L55" s="246"/>
      <c r="M55" s="247"/>
      <c r="N55" s="247"/>
      <c r="O55" s="247"/>
    </row>
    <row r="56" spans="1:15">
      <c r="A56" s="258"/>
      <c r="B56" s="258"/>
      <c r="C56" s="258"/>
      <c r="D56" s="258"/>
      <c r="E56" s="258"/>
      <c r="F56" s="249"/>
      <c r="G56" s="251"/>
      <c r="H56" s="253"/>
      <c r="I56" s="253"/>
      <c r="J56" s="255"/>
      <c r="K56" s="255"/>
      <c r="L56" s="246"/>
      <c r="M56" s="247"/>
      <c r="N56" s="247"/>
      <c r="O56" s="247"/>
    </row>
    <row r="57" spans="1:15" ht="45">
      <c r="A57" s="258"/>
      <c r="B57" s="258"/>
      <c r="C57" s="258"/>
      <c r="D57" s="258"/>
      <c r="E57" s="258"/>
      <c r="F57" s="233" t="s">
        <v>29</v>
      </c>
      <c r="G57" s="234" t="s">
        <v>15</v>
      </c>
      <c r="H57" s="240">
        <v>45414</v>
      </c>
      <c r="I57" s="240">
        <v>45596</v>
      </c>
      <c r="J57" s="255"/>
      <c r="K57" s="255"/>
      <c r="L57" s="222"/>
      <c r="M57" s="222"/>
      <c r="N57" s="222"/>
      <c r="O57" s="222"/>
    </row>
    <row r="58" spans="1:15" ht="22.5" customHeight="1">
      <c r="A58" s="258"/>
      <c r="B58" s="258"/>
      <c r="C58" s="258"/>
      <c r="D58" s="258"/>
      <c r="E58" s="258"/>
      <c r="F58" s="248" t="s">
        <v>889</v>
      </c>
      <c r="G58" s="250" t="s">
        <v>14</v>
      </c>
      <c r="H58" s="252">
        <v>45597</v>
      </c>
      <c r="I58" s="252">
        <v>45625</v>
      </c>
      <c r="J58" s="255"/>
      <c r="K58" s="255"/>
      <c r="L58" s="246"/>
      <c r="M58" s="247"/>
      <c r="N58" s="247"/>
      <c r="O58" s="247"/>
    </row>
    <row r="59" spans="1:15">
      <c r="A59" s="259"/>
      <c r="B59" s="259"/>
      <c r="C59" s="259"/>
      <c r="D59" s="259"/>
      <c r="E59" s="259"/>
      <c r="F59" s="249"/>
      <c r="G59" s="251"/>
      <c r="H59" s="253"/>
      <c r="I59" s="253"/>
      <c r="J59" s="256"/>
      <c r="K59" s="256"/>
      <c r="L59" s="246"/>
      <c r="M59" s="247"/>
      <c r="N59" s="247"/>
      <c r="O59" s="247"/>
    </row>
    <row r="60" spans="1:15">
      <c r="A60" s="36"/>
      <c r="B60" s="37"/>
      <c r="C60" s="37"/>
      <c r="D60" s="38"/>
      <c r="E60" s="39"/>
      <c r="F60" s="38"/>
      <c r="G60" s="38"/>
      <c r="H60" s="38"/>
      <c r="I60" s="38"/>
    </row>
    <row r="61" spans="1:15">
      <c r="A61" s="36"/>
      <c r="B61" s="37"/>
      <c r="C61" s="37"/>
      <c r="D61" s="38"/>
      <c r="E61" s="39"/>
      <c r="F61" s="38"/>
      <c r="G61" s="38"/>
      <c r="H61" s="38"/>
      <c r="I61" s="38"/>
    </row>
    <row r="62" spans="1:15">
      <c r="A62" s="36"/>
      <c r="B62" s="37"/>
      <c r="C62" s="37"/>
      <c r="D62" s="38"/>
      <c r="E62" s="39"/>
      <c r="F62" s="38"/>
      <c r="G62" s="38"/>
      <c r="H62" s="38"/>
      <c r="I62" s="38"/>
    </row>
    <row r="63" spans="1:15">
      <c r="A63" s="36"/>
      <c r="B63" s="37"/>
      <c r="C63" s="37"/>
      <c r="D63" s="38"/>
      <c r="E63" s="39"/>
      <c r="F63" s="38"/>
      <c r="G63" s="38"/>
      <c r="H63" s="38"/>
      <c r="I63" s="38"/>
    </row>
    <row r="64" spans="1:15">
      <c r="A64" s="36"/>
      <c r="B64" s="37"/>
      <c r="C64" s="37"/>
      <c r="D64" s="38"/>
      <c r="E64" s="39"/>
      <c r="F64" s="38"/>
      <c r="G64" s="38"/>
      <c r="H64" s="38"/>
      <c r="I64" s="38"/>
    </row>
    <row r="65" spans="1:9">
      <c r="A65" s="36"/>
      <c r="B65" s="37"/>
      <c r="C65" s="37"/>
      <c r="D65" s="38"/>
      <c r="E65" s="39"/>
      <c r="F65" s="38"/>
      <c r="G65" s="38"/>
      <c r="H65" s="38"/>
      <c r="I65" s="38"/>
    </row>
    <row r="66" spans="1:9">
      <c r="A66" s="36"/>
      <c r="B66" s="37"/>
      <c r="C66" s="37"/>
      <c r="D66" s="38"/>
      <c r="E66" s="39"/>
      <c r="F66" s="38"/>
      <c r="G66" s="38"/>
      <c r="H66" s="38"/>
      <c r="I66" s="38"/>
    </row>
    <row r="67" spans="1:9">
      <c r="A67" s="36"/>
      <c r="B67" s="37"/>
      <c r="C67" s="37"/>
      <c r="D67" s="38"/>
      <c r="E67" s="39"/>
      <c r="F67" s="38"/>
      <c r="G67" s="38"/>
      <c r="H67" s="38"/>
      <c r="I67" s="38"/>
    </row>
    <row r="68" spans="1:9">
      <c r="A68" s="36"/>
      <c r="B68" s="37"/>
      <c r="C68" s="37"/>
      <c r="D68" s="38"/>
      <c r="E68" s="39"/>
      <c r="F68" s="38"/>
      <c r="G68" s="38"/>
      <c r="H68" s="38"/>
      <c r="I68" s="38"/>
    </row>
    <row r="69" spans="1:9">
      <c r="A69" s="36"/>
      <c r="B69" s="37"/>
      <c r="C69" s="37"/>
      <c r="D69" s="38"/>
      <c r="E69" s="39"/>
      <c r="F69" s="38"/>
      <c r="G69" s="38"/>
      <c r="H69" s="38"/>
      <c r="I69" s="38"/>
    </row>
    <row r="70" spans="1:9">
      <c r="A70" s="36"/>
      <c r="B70" s="37"/>
      <c r="C70" s="37"/>
      <c r="D70" s="38"/>
      <c r="E70" s="39"/>
      <c r="F70" s="38"/>
      <c r="G70" s="38"/>
      <c r="H70" s="38"/>
      <c r="I70" s="38"/>
    </row>
    <row r="71" spans="1:9">
      <c r="A71" s="36"/>
      <c r="B71" s="37"/>
      <c r="C71" s="37"/>
      <c r="D71" s="38"/>
      <c r="E71" s="39"/>
      <c r="F71" s="38"/>
      <c r="G71" s="38"/>
      <c r="H71" s="38"/>
      <c r="I71" s="38"/>
    </row>
    <row r="72" spans="1:9">
      <c r="A72" s="36"/>
      <c r="B72" s="37"/>
      <c r="C72" s="37"/>
      <c r="D72" s="38"/>
      <c r="E72" s="39"/>
      <c r="F72" s="38"/>
      <c r="G72" s="38"/>
      <c r="H72" s="38"/>
      <c r="I72" s="38"/>
    </row>
    <row r="73" spans="1:9">
      <c r="A73" s="36"/>
      <c r="B73" s="37"/>
      <c r="C73" s="37"/>
      <c r="D73" s="38"/>
      <c r="E73" s="39"/>
      <c r="F73" s="38"/>
      <c r="G73" s="38"/>
      <c r="H73" s="38"/>
      <c r="I73" s="38"/>
    </row>
    <row r="74" spans="1:9">
      <c r="A74" s="36"/>
      <c r="B74" s="37"/>
      <c r="C74" s="37"/>
      <c r="D74" s="38"/>
      <c r="E74" s="39"/>
      <c r="F74" s="38"/>
      <c r="G74" s="38"/>
      <c r="H74" s="38"/>
      <c r="I74" s="38"/>
    </row>
    <row r="75" spans="1:9">
      <c r="A75" s="36"/>
      <c r="B75" s="37"/>
      <c r="C75" s="37"/>
      <c r="D75" s="38"/>
      <c r="E75" s="39"/>
      <c r="F75" s="38"/>
      <c r="G75" s="38"/>
      <c r="H75" s="38"/>
      <c r="I75" s="38"/>
    </row>
    <row r="76" spans="1:9">
      <c r="A76" s="36"/>
      <c r="B76" s="37"/>
      <c r="C76" s="37"/>
      <c r="D76" s="38"/>
      <c r="E76" s="39"/>
      <c r="F76" s="38"/>
      <c r="G76" s="38"/>
      <c r="H76" s="38"/>
      <c r="I76" s="38"/>
    </row>
    <row r="77" spans="1:9">
      <c r="A77" s="36"/>
      <c r="B77" s="37"/>
      <c r="C77" s="37"/>
      <c r="D77" s="38"/>
      <c r="E77" s="39"/>
      <c r="F77" s="38"/>
      <c r="G77" s="38"/>
      <c r="H77" s="38"/>
      <c r="I77" s="38"/>
    </row>
    <row r="78" spans="1:9">
      <c r="A78" s="36"/>
      <c r="B78" s="37"/>
      <c r="C78" s="37"/>
      <c r="D78" s="38"/>
      <c r="E78" s="39"/>
      <c r="F78" s="38"/>
      <c r="G78" s="38"/>
      <c r="H78" s="38"/>
      <c r="I78" s="38"/>
    </row>
    <row r="79" spans="1:9">
      <c r="A79" s="36"/>
      <c r="B79" s="37"/>
      <c r="C79" s="37"/>
      <c r="D79" s="38"/>
      <c r="E79" s="39"/>
      <c r="F79" s="38"/>
      <c r="G79" s="38"/>
      <c r="H79" s="38"/>
      <c r="I79" s="38"/>
    </row>
    <row r="80" spans="1:9">
      <c r="A80" s="36"/>
      <c r="B80" s="37"/>
      <c r="C80" s="37"/>
      <c r="D80" s="38"/>
      <c r="E80" s="39"/>
      <c r="F80" s="38"/>
      <c r="G80" s="38"/>
      <c r="H80" s="38"/>
      <c r="I80" s="38"/>
    </row>
    <row r="81" spans="1:9">
      <c r="A81" s="36"/>
      <c r="B81" s="37"/>
      <c r="C81" s="37"/>
      <c r="D81" s="38"/>
      <c r="E81" s="39"/>
      <c r="F81" s="38"/>
      <c r="G81" s="38"/>
      <c r="H81" s="38"/>
      <c r="I81" s="38"/>
    </row>
    <row r="82" spans="1:9">
      <c r="A82" s="36"/>
      <c r="B82" s="37"/>
      <c r="C82" s="37"/>
      <c r="D82" s="38"/>
      <c r="E82" s="39"/>
      <c r="F82" s="38"/>
      <c r="G82" s="38"/>
      <c r="H82" s="38"/>
      <c r="I82" s="38"/>
    </row>
    <row r="83" spans="1:9">
      <c r="A83" s="36"/>
      <c r="B83" s="37"/>
      <c r="C83" s="37"/>
      <c r="D83" s="38"/>
      <c r="E83" s="39"/>
      <c r="F83" s="38"/>
      <c r="G83" s="38"/>
      <c r="H83" s="38"/>
      <c r="I83" s="38"/>
    </row>
    <row r="84" spans="1:9">
      <c r="A84" s="36"/>
      <c r="B84" s="37"/>
      <c r="C84" s="37"/>
      <c r="D84" s="38"/>
      <c r="E84" s="39"/>
      <c r="F84" s="38"/>
      <c r="G84" s="38"/>
      <c r="H84" s="38"/>
      <c r="I84" s="38"/>
    </row>
    <row r="85" spans="1:9">
      <c r="A85" s="36"/>
      <c r="B85" s="37"/>
      <c r="C85" s="37"/>
      <c r="D85" s="38"/>
      <c r="E85" s="39"/>
      <c r="F85" s="38"/>
      <c r="G85" s="38"/>
      <c r="H85" s="38"/>
      <c r="I85" s="38"/>
    </row>
    <row r="86" spans="1:9">
      <c r="A86" s="36"/>
      <c r="B86" s="37"/>
      <c r="C86" s="37"/>
      <c r="D86" s="38"/>
      <c r="E86" s="39"/>
      <c r="F86" s="38"/>
      <c r="G86" s="38"/>
      <c r="H86" s="38"/>
      <c r="I86" s="38"/>
    </row>
    <row r="87" spans="1:9">
      <c r="A87" s="36"/>
      <c r="B87" s="37"/>
      <c r="C87" s="37"/>
      <c r="D87" s="38"/>
      <c r="E87" s="39"/>
      <c r="F87" s="38"/>
      <c r="G87" s="38"/>
      <c r="H87" s="38"/>
      <c r="I87" s="38"/>
    </row>
    <row r="88" spans="1:9">
      <c r="A88" s="36"/>
      <c r="B88" s="37"/>
      <c r="C88" s="37"/>
      <c r="D88" s="38"/>
      <c r="E88" s="39"/>
      <c r="F88" s="38"/>
      <c r="G88" s="38"/>
      <c r="H88" s="38"/>
      <c r="I88" s="38"/>
    </row>
    <row r="89" spans="1:9">
      <c r="A89" s="36"/>
      <c r="B89" s="37"/>
      <c r="C89" s="37"/>
      <c r="D89" s="38"/>
      <c r="E89" s="39"/>
      <c r="F89" s="38"/>
      <c r="G89" s="38"/>
      <c r="H89" s="38"/>
      <c r="I89" s="38"/>
    </row>
    <row r="90" spans="1:9">
      <c r="A90" s="36"/>
      <c r="B90" s="37"/>
      <c r="C90" s="37"/>
      <c r="D90" s="38"/>
      <c r="E90" s="39"/>
      <c r="F90" s="38"/>
      <c r="G90" s="38"/>
      <c r="H90" s="38"/>
      <c r="I90" s="38"/>
    </row>
    <row r="91" spans="1:9">
      <c r="A91" s="36"/>
      <c r="B91" s="37"/>
      <c r="C91" s="37"/>
      <c r="D91" s="38"/>
      <c r="E91" s="39"/>
      <c r="F91" s="38"/>
      <c r="G91" s="38"/>
      <c r="H91" s="38"/>
      <c r="I91" s="38"/>
    </row>
    <row r="92" spans="1:9">
      <c r="A92" s="36"/>
      <c r="B92" s="37"/>
      <c r="C92" s="37"/>
      <c r="D92" s="38"/>
      <c r="E92" s="39"/>
      <c r="F92" s="38"/>
      <c r="G92" s="38"/>
      <c r="H92" s="38"/>
      <c r="I92" s="38"/>
    </row>
    <row r="93" spans="1:9">
      <c r="A93" s="36"/>
      <c r="B93" s="37"/>
      <c r="C93" s="37"/>
      <c r="D93" s="38"/>
      <c r="E93" s="39"/>
      <c r="F93" s="38"/>
      <c r="G93" s="38"/>
      <c r="H93" s="38"/>
      <c r="I93" s="38"/>
    </row>
    <row r="94" spans="1:9">
      <c r="A94" s="36"/>
      <c r="B94" s="37"/>
      <c r="C94" s="37"/>
      <c r="D94" s="38"/>
      <c r="E94" s="39"/>
      <c r="F94" s="38"/>
      <c r="G94" s="38"/>
      <c r="H94" s="38"/>
      <c r="I94" s="38"/>
    </row>
    <row r="95" spans="1:9">
      <c r="A95" s="36"/>
      <c r="B95" s="37"/>
      <c r="C95" s="37"/>
      <c r="D95" s="38"/>
      <c r="E95" s="39"/>
      <c r="F95" s="38"/>
      <c r="G95" s="38"/>
      <c r="H95" s="38"/>
      <c r="I95" s="38"/>
    </row>
    <row r="96" spans="1:9">
      <c r="A96" s="36"/>
      <c r="B96" s="37"/>
      <c r="C96" s="37"/>
      <c r="D96" s="38"/>
      <c r="E96" s="39"/>
      <c r="F96" s="38"/>
      <c r="G96" s="38"/>
      <c r="H96" s="38"/>
      <c r="I96" s="38"/>
    </row>
    <row r="97" spans="1:9">
      <c r="A97" s="36"/>
      <c r="B97" s="37"/>
      <c r="C97" s="37"/>
      <c r="D97" s="38"/>
      <c r="E97" s="39"/>
      <c r="F97" s="38"/>
      <c r="G97" s="38"/>
      <c r="H97" s="38"/>
      <c r="I97" s="38"/>
    </row>
    <row r="98" spans="1:9">
      <c r="A98" s="36"/>
      <c r="B98" s="37"/>
      <c r="C98" s="37"/>
      <c r="D98" s="38"/>
      <c r="E98" s="39"/>
      <c r="F98" s="38"/>
      <c r="G98" s="38"/>
      <c r="H98" s="38"/>
      <c r="I98" s="38"/>
    </row>
    <row r="99" spans="1:9">
      <c r="A99" s="36"/>
      <c r="B99" s="37"/>
      <c r="C99" s="37"/>
      <c r="D99" s="38"/>
      <c r="E99" s="39"/>
      <c r="F99" s="38"/>
      <c r="G99" s="38"/>
      <c r="H99" s="38"/>
      <c r="I99" s="38"/>
    </row>
    <row r="100" spans="1:9">
      <c r="A100" s="36"/>
      <c r="B100" s="37"/>
      <c r="C100" s="37"/>
      <c r="D100" s="38"/>
      <c r="E100" s="39"/>
      <c r="F100" s="38"/>
      <c r="G100" s="38"/>
      <c r="H100" s="38"/>
      <c r="I100" s="38"/>
    </row>
    <row r="101" spans="1:9">
      <c r="A101" s="36"/>
      <c r="B101" s="37"/>
      <c r="C101" s="37"/>
      <c r="D101" s="38"/>
      <c r="E101" s="39"/>
      <c r="F101" s="38"/>
      <c r="G101" s="38"/>
      <c r="H101" s="38"/>
      <c r="I101" s="38"/>
    </row>
    <row r="102" spans="1:9">
      <c r="A102" s="36"/>
      <c r="B102" s="37"/>
      <c r="C102" s="37"/>
      <c r="D102" s="38"/>
      <c r="E102" s="39"/>
      <c r="F102" s="38"/>
      <c r="G102" s="38"/>
      <c r="H102" s="38"/>
      <c r="I102" s="38"/>
    </row>
    <row r="103" spans="1:9">
      <c r="A103" s="36"/>
      <c r="B103" s="37"/>
      <c r="C103" s="37"/>
      <c r="D103" s="38"/>
      <c r="E103" s="39"/>
      <c r="F103" s="38"/>
      <c r="G103" s="38"/>
      <c r="H103" s="38"/>
      <c r="I103" s="38"/>
    </row>
    <row r="104" spans="1:9">
      <c r="A104" s="36"/>
      <c r="B104" s="37"/>
      <c r="C104" s="37"/>
      <c r="D104" s="38"/>
      <c r="E104" s="39"/>
      <c r="F104" s="38"/>
      <c r="G104" s="38"/>
      <c r="H104" s="38"/>
      <c r="I104" s="38"/>
    </row>
    <row r="105" spans="1:9">
      <c r="A105" s="36"/>
      <c r="B105" s="37"/>
      <c r="C105" s="37"/>
      <c r="D105" s="38"/>
      <c r="E105" s="39"/>
      <c r="F105" s="38"/>
      <c r="G105" s="38"/>
      <c r="H105" s="38"/>
      <c r="I105" s="38"/>
    </row>
    <row r="106" spans="1:9">
      <c r="A106" s="36"/>
      <c r="B106" s="37"/>
      <c r="C106" s="37"/>
      <c r="D106" s="38"/>
      <c r="E106" s="39"/>
      <c r="F106" s="38"/>
      <c r="G106" s="38"/>
      <c r="H106" s="38"/>
      <c r="I106" s="38"/>
    </row>
    <row r="107" spans="1:9">
      <c r="A107" s="36"/>
      <c r="B107" s="37"/>
      <c r="C107" s="37"/>
      <c r="D107" s="38"/>
      <c r="E107" s="39"/>
      <c r="F107" s="38"/>
      <c r="G107" s="38"/>
      <c r="H107" s="38"/>
      <c r="I107" s="38"/>
    </row>
    <row r="108" spans="1:9">
      <c r="A108" s="36"/>
      <c r="B108" s="37"/>
      <c r="C108" s="37"/>
      <c r="D108" s="38"/>
      <c r="E108" s="39"/>
      <c r="F108" s="38"/>
      <c r="G108" s="38"/>
      <c r="H108" s="38"/>
      <c r="I108" s="38"/>
    </row>
    <row r="109" spans="1:9">
      <c r="A109" s="36"/>
      <c r="B109" s="37"/>
      <c r="C109" s="37"/>
      <c r="D109" s="38"/>
      <c r="E109" s="39"/>
      <c r="F109" s="38"/>
      <c r="G109" s="38"/>
      <c r="H109" s="38"/>
      <c r="I109" s="38"/>
    </row>
    <row r="110" spans="1:9">
      <c r="A110" s="36"/>
      <c r="B110" s="37"/>
      <c r="C110" s="37"/>
      <c r="D110" s="38"/>
      <c r="E110" s="39"/>
      <c r="F110" s="38"/>
      <c r="G110" s="38"/>
      <c r="H110" s="38"/>
      <c r="I110" s="38"/>
    </row>
    <row r="111" spans="1:9">
      <c r="A111" s="36"/>
      <c r="B111" s="37"/>
      <c r="C111" s="37"/>
      <c r="D111" s="38"/>
      <c r="E111" s="39"/>
      <c r="F111" s="38"/>
      <c r="G111" s="38"/>
      <c r="H111" s="38"/>
      <c r="I111" s="38"/>
    </row>
    <row r="112" spans="1:9">
      <c r="A112" s="36"/>
      <c r="B112" s="37"/>
      <c r="C112" s="37"/>
      <c r="D112" s="38"/>
      <c r="E112" s="39"/>
      <c r="F112" s="38"/>
      <c r="G112" s="38"/>
      <c r="H112" s="38"/>
      <c r="I112" s="38"/>
    </row>
    <row r="113" spans="1:9">
      <c r="A113" s="36"/>
      <c r="B113" s="37"/>
      <c r="C113" s="37"/>
      <c r="D113" s="38"/>
      <c r="E113" s="39"/>
      <c r="F113" s="38"/>
      <c r="G113" s="38"/>
      <c r="H113" s="38"/>
      <c r="I113" s="38"/>
    </row>
    <row r="114" spans="1:9">
      <c r="A114" s="36"/>
      <c r="B114" s="37"/>
      <c r="C114" s="37"/>
      <c r="D114" s="38"/>
      <c r="E114" s="39"/>
      <c r="F114" s="38"/>
      <c r="G114" s="38"/>
      <c r="H114" s="38"/>
      <c r="I114" s="38"/>
    </row>
    <row r="115" spans="1:9">
      <c r="A115" s="36"/>
      <c r="B115" s="37"/>
      <c r="C115" s="37"/>
      <c r="D115" s="38"/>
      <c r="E115" s="39"/>
      <c r="F115" s="38"/>
      <c r="G115" s="38"/>
      <c r="H115" s="38"/>
      <c r="I115" s="38"/>
    </row>
    <row r="116" spans="1:9">
      <c r="A116" s="36"/>
      <c r="B116" s="37"/>
      <c r="C116" s="37"/>
      <c r="D116" s="38"/>
      <c r="E116" s="39"/>
      <c r="F116" s="38"/>
      <c r="G116" s="38"/>
      <c r="H116" s="38"/>
      <c r="I116" s="38"/>
    </row>
    <row r="117" spans="1:9">
      <c r="A117" s="36"/>
      <c r="B117" s="37"/>
      <c r="C117" s="37"/>
      <c r="D117" s="38"/>
      <c r="E117" s="39"/>
      <c r="F117" s="38"/>
      <c r="G117" s="38"/>
      <c r="H117" s="38"/>
      <c r="I117" s="38"/>
    </row>
    <row r="118" spans="1:9">
      <c r="A118" s="36"/>
      <c r="B118" s="37"/>
      <c r="C118" s="37"/>
      <c r="D118" s="38"/>
      <c r="E118" s="39"/>
      <c r="F118" s="38"/>
      <c r="G118" s="38"/>
      <c r="H118" s="38"/>
      <c r="I118" s="38"/>
    </row>
    <row r="119" spans="1:9">
      <c r="A119" s="36"/>
      <c r="B119" s="37"/>
      <c r="C119" s="37"/>
      <c r="D119" s="38"/>
      <c r="E119" s="39"/>
      <c r="F119" s="38"/>
      <c r="G119" s="38"/>
      <c r="H119" s="38"/>
      <c r="I119" s="38"/>
    </row>
    <row r="120" spans="1:9">
      <c r="A120" s="36"/>
      <c r="B120" s="37"/>
      <c r="C120" s="37"/>
      <c r="D120" s="38"/>
      <c r="E120" s="39"/>
      <c r="F120" s="38"/>
      <c r="G120" s="38"/>
      <c r="H120" s="38"/>
      <c r="I120" s="38"/>
    </row>
    <row r="121" spans="1:9">
      <c r="A121" s="36"/>
      <c r="B121" s="37"/>
      <c r="C121" s="37"/>
      <c r="D121" s="38"/>
      <c r="E121" s="39"/>
      <c r="F121" s="38"/>
      <c r="G121" s="38"/>
      <c r="H121" s="38"/>
      <c r="I121" s="38"/>
    </row>
    <row r="122" spans="1:9">
      <c r="A122" s="36"/>
      <c r="B122" s="37"/>
      <c r="C122" s="37"/>
      <c r="D122" s="38"/>
      <c r="E122" s="39"/>
      <c r="F122" s="38"/>
      <c r="G122" s="38"/>
      <c r="H122" s="38"/>
      <c r="I122" s="38"/>
    </row>
    <row r="123" spans="1:9">
      <c r="A123" s="36"/>
      <c r="B123" s="37"/>
      <c r="C123" s="37"/>
      <c r="D123" s="38"/>
      <c r="E123" s="39"/>
      <c r="F123" s="38"/>
      <c r="G123" s="38"/>
      <c r="H123" s="38"/>
      <c r="I123" s="38"/>
    </row>
    <row r="124" spans="1:9">
      <c r="A124" s="36"/>
      <c r="B124" s="37"/>
      <c r="C124" s="37"/>
      <c r="D124" s="38"/>
      <c r="E124" s="39"/>
      <c r="F124" s="38"/>
      <c r="G124" s="38"/>
      <c r="H124" s="38"/>
      <c r="I124" s="38"/>
    </row>
    <row r="125" spans="1:9">
      <c r="A125" s="36"/>
      <c r="B125" s="37"/>
      <c r="C125" s="37"/>
      <c r="D125" s="38"/>
      <c r="E125" s="39"/>
      <c r="F125" s="38"/>
      <c r="G125" s="38"/>
      <c r="H125" s="38"/>
      <c r="I125" s="38"/>
    </row>
    <row r="126" spans="1:9">
      <c r="A126" s="36"/>
      <c r="B126" s="37"/>
      <c r="C126" s="37"/>
      <c r="D126" s="38"/>
      <c r="E126" s="39"/>
      <c r="F126" s="38"/>
      <c r="G126" s="38"/>
      <c r="H126" s="38"/>
      <c r="I126" s="38"/>
    </row>
    <row r="127" spans="1:9">
      <c r="A127" s="36"/>
      <c r="B127" s="37"/>
      <c r="C127" s="37"/>
      <c r="D127" s="38"/>
      <c r="E127" s="39"/>
      <c r="F127" s="38"/>
      <c r="G127" s="38"/>
      <c r="H127" s="38"/>
      <c r="I127" s="38"/>
    </row>
    <row r="128" spans="1:9">
      <c r="A128" s="36"/>
      <c r="B128" s="37"/>
      <c r="C128" s="37"/>
      <c r="D128" s="38"/>
      <c r="E128" s="39"/>
      <c r="F128" s="38"/>
      <c r="G128" s="38"/>
      <c r="H128" s="38"/>
      <c r="I128" s="38"/>
    </row>
    <row r="129" spans="1:9">
      <c r="A129" s="36"/>
      <c r="B129" s="37"/>
      <c r="C129" s="37"/>
      <c r="D129" s="38"/>
      <c r="E129" s="39"/>
      <c r="F129" s="38"/>
      <c r="G129" s="38"/>
      <c r="H129" s="38"/>
      <c r="I129" s="38"/>
    </row>
    <row r="130" spans="1:9">
      <c r="A130" s="36"/>
      <c r="B130" s="37"/>
      <c r="C130" s="37"/>
      <c r="D130" s="38"/>
      <c r="E130" s="39"/>
      <c r="F130" s="38"/>
      <c r="G130" s="38"/>
      <c r="H130" s="38"/>
      <c r="I130" s="38"/>
    </row>
    <row r="131" spans="1:9">
      <c r="A131" s="36"/>
      <c r="B131" s="37"/>
      <c r="C131" s="37"/>
      <c r="D131" s="38"/>
      <c r="E131" s="39"/>
      <c r="F131" s="38"/>
      <c r="G131" s="38"/>
      <c r="H131" s="38"/>
      <c r="I131" s="38"/>
    </row>
    <row r="132" spans="1:9">
      <c r="A132" s="36"/>
      <c r="B132" s="37"/>
      <c r="C132" s="37"/>
      <c r="D132" s="38"/>
      <c r="E132" s="39"/>
      <c r="F132" s="38"/>
      <c r="G132" s="38"/>
      <c r="H132" s="38"/>
      <c r="I132" s="38"/>
    </row>
    <row r="133" spans="1:9">
      <c r="A133" s="36"/>
      <c r="B133" s="37"/>
      <c r="C133" s="37"/>
      <c r="D133" s="38"/>
      <c r="E133" s="39"/>
      <c r="F133" s="38"/>
      <c r="G133" s="38"/>
      <c r="H133" s="38"/>
      <c r="I133" s="38"/>
    </row>
    <row r="134" spans="1:9">
      <c r="A134" s="36"/>
      <c r="B134" s="37"/>
      <c r="C134" s="37"/>
      <c r="D134" s="38"/>
      <c r="E134" s="39"/>
      <c r="F134" s="38"/>
      <c r="G134" s="38"/>
      <c r="H134" s="38"/>
      <c r="I134" s="38"/>
    </row>
    <row r="135" spans="1:9">
      <c r="A135" s="36"/>
      <c r="B135" s="37"/>
      <c r="C135" s="37"/>
      <c r="D135" s="38"/>
      <c r="E135" s="39"/>
      <c r="F135" s="38"/>
      <c r="G135" s="38"/>
      <c r="H135" s="38"/>
      <c r="I135" s="38"/>
    </row>
    <row r="136" spans="1:9">
      <c r="A136" s="36"/>
      <c r="B136" s="37"/>
      <c r="C136" s="37"/>
      <c r="D136" s="38"/>
      <c r="E136" s="39"/>
      <c r="F136" s="38"/>
      <c r="G136" s="38"/>
      <c r="H136" s="38"/>
      <c r="I136" s="38"/>
    </row>
    <row r="137" spans="1:9">
      <c r="A137" s="36"/>
      <c r="B137" s="37"/>
      <c r="C137" s="37"/>
      <c r="D137" s="38"/>
      <c r="E137" s="39"/>
      <c r="F137" s="38"/>
      <c r="G137" s="38"/>
      <c r="H137" s="38"/>
      <c r="I137" s="38"/>
    </row>
    <row r="138" spans="1:9">
      <c r="A138" s="36"/>
      <c r="B138" s="37"/>
      <c r="C138" s="37"/>
      <c r="D138" s="38"/>
      <c r="E138" s="39"/>
      <c r="F138" s="38"/>
      <c r="G138" s="38"/>
      <c r="H138" s="38"/>
      <c r="I138" s="38"/>
    </row>
    <row r="139" spans="1:9">
      <c r="A139" s="36"/>
      <c r="B139" s="37"/>
      <c r="C139" s="37"/>
      <c r="D139" s="38"/>
      <c r="E139" s="39"/>
      <c r="F139" s="38"/>
      <c r="G139" s="38"/>
      <c r="H139" s="38"/>
      <c r="I139" s="38"/>
    </row>
    <row r="140" spans="1:9">
      <c r="A140" s="36"/>
      <c r="B140" s="37"/>
      <c r="C140" s="37"/>
      <c r="D140" s="38"/>
      <c r="E140" s="39"/>
      <c r="F140" s="38"/>
      <c r="G140" s="38"/>
      <c r="H140" s="38"/>
      <c r="I140" s="38"/>
    </row>
    <row r="141" spans="1:9">
      <c r="A141" s="36"/>
      <c r="B141" s="37"/>
      <c r="C141" s="37"/>
      <c r="D141" s="38"/>
      <c r="E141" s="39"/>
      <c r="F141" s="38"/>
      <c r="G141" s="38"/>
      <c r="H141" s="38"/>
      <c r="I141" s="38"/>
    </row>
    <row r="142" spans="1:9">
      <c r="A142" s="36"/>
      <c r="B142" s="37"/>
      <c r="C142" s="37"/>
      <c r="D142" s="38"/>
      <c r="E142" s="39"/>
      <c r="F142" s="38"/>
      <c r="G142" s="38"/>
      <c r="H142" s="38"/>
      <c r="I142" s="38"/>
    </row>
    <row r="143" spans="1:9">
      <c r="A143" s="36"/>
      <c r="B143" s="37"/>
      <c r="C143" s="37"/>
      <c r="D143" s="38"/>
      <c r="E143" s="39"/>
      <c r="F143" s="38"/>
      <c r="G143" s="38"/>
      <c r="H143" s="38"/>
      <c r="I143" s="38"/>
    </row>
    <row r="144" spans="1:9">
      <c r="A144" s="36"/>
      <c r="B144" s="37"/>
      <c r="C144" s="37"/>
      <c r="D144" s="38"/>
      <c r="E144" s="39"/>
      <c r="F144" s="38"/>
      <c r="G144" s="38"/>
      <c r="H144" s="38"/>
      <c r="I144" s="38"/>
    </row>
    <row r="145" spans="1:9">
      <c r="A145" s="36"/>
      <c r="B145" s="37"/>
      <c r="C145" s="37"/>
      <c r="D145" s="38"/>
      <c r="E145" s="39"/>
      <c r="F145" s="38"/>
      <c r="G145" s="38"/>
      <c r="H145" s="38"/>
      <c r="I145" s="38"/>
    </row>
    <row r="146" spans="1:9">
      <c r="A146" s="36"/>
      <c r="B146" s="37"/>
      <c r="C146" s="37"/>
      <c r="D146" s="38"/>
      <c r="E146" s="39"/>
      <c r="F146" s="38"/>
      <c r="G146" s="38"/>
      <c r="H146" s="38"/>
      <c r="I146" s="38"/>
    </row>
    <row r="147" spans="1:9">
      <c r="A147" s="36"/>
      <c r="B147" s="37"/>
      <c r="C147" s="37"/>
      <c r="D147" s="38"/>
      <c r="E147" s="39"/>
      <c r="F147" s="38"/>
      <c r="G147" s="38"/>
      <c r="H147" s="38"/>
      <c r="I147" s="38"/>
    </row>
    <row r="148" spans="1:9">
      <c r="A148" s="36"/>
      <c r="B148" s="37"/>
      <c r="C148" s="37"/>
      <c r="D148" s="38"/>
      <c r="E148" s="39"/>
      <c r="F148" s="38"/>
      <c r="G148" s="38"/>
      <c r="H148" s="38"/>
      <c r="I148" s="38"/>
    </row>
    <row r="149" spans="1:9">
      <c r="A149" s="36"/>
      <c r="B149" s="37"/>
      <c r="C149" s="37"/>
      <c r="D149" s="38"/>
      <c r="E149" s="39"/>
      <c r="F149" s="38"/>
      <c r="G149" s="38"/>
      <c r="H149" s="38"/>
      <c r="I149" s="38"/>
    </row>
    <row r="150" spans="1:9">
      <c r="A150" s="36"/>
      <c r="B150" s="37"/>
      <c r="C150" s="37"/>
      <c r="D150" s="38"/>
      <c r="E150" s="39"/>
      <c r="F150" s="38"/>
      <c r="G150" s="38"/>
      <c r="H150" s="38"/>
      <c r="I150" s="38"/>
    </row>
    <row r="151" spans="1:9">
      <c r="A151" s="36"/>
      <c r="B151" s="37"/>
      <c r="C151" s="37"/>
      <c r="D151" s="38"/>
      <c r="E151" s="39"/>
      <c r="F151" s="38"/>
      <c r="G151" s="38"/>
      <c r="H151" s="38"/>
      <c r="I151" s="38"/>
    </row>
    <row r="152" spans="1:9">
      <c r="A152" s="36"/>
      <c r="B152" s="37"/>
      <c r="C152" s="37"/>
      <c r="D152" s="38"/>
      <c r="E152" s="39"/>
      <c r="F152" s="38"/>
      <c r="G152" s="38"/>
      <c r="H152" s="38"/>
      <c r="I152" s="38"/>
    </row>
    <row r="153" spans="1:9">
      <c r="A153" s="36"/>
      <c r="B153" s="37"/>
      <c r="C153" s="37"/>
      <c r="D153" s="38"/>
      <c r="E153" s="39"/>
      <c r="F153" s="38"/>
      <c r="G153" s="38"/>
      <c r="H153" s="38"/>
      <c r="I153" s="38"/>
    </row>
    <row r="154" spans="1:9">
      <c r="A154" s="36"/>
      <c r="B154" s="37"/>
      <c r="C154" s="37"/>
      <c r="D154" s="38"/>
      <c r="E154" s="39"/>
      <c r="F154" s="38"/>
      <c r="G154" s="38"/>
      <c r="H154" s="38"/>
      <c r="I154" s="38"/>
    </row>
    <row r="155" spans="1:9">
      <c r="A155" s="36"/>
      <c r="B155" s="37"/>
      <c r="C155" s="37"/>
      <c r="D155" s="38"/>
      <c r="E155" s="39"/>
      <c r="F155" s="38"/>
      <c r="G155" s="38"/>
      <c r="H155" s="38"/>
      <c r="I155" s="38"/>
    </row>
  </sheetData>
  <sheetProtection formatCells="0" formatColumns="0" formatRows="0" insertColumns="0" insertRows="0" insertHyperlinks="0" deleteColumns="0" deleteRows="0" sort="0" autoFilter="0" pivotTables="0"/>
  <dataConsolidate/>
  <mergeCells count="171">
    <mergeCell ref="B1:K2"/>
    <mergeCell ref="B3:K3"/>
    <mergeCell ref="A1:A3"/>
    <mergeCell ref="H4:I5"/>
    <mergeCell ref="K5:K7"/>
    <mergeCell ref="I6:I7"/>
    <mergeCell ref="J4:K4"/>
    <mergeCell ref="L6:L7"/>
    <mergeCell ref="M6:M7"/>
    <mergeCell ref="N6:N7"/>
    <mergeCell ref="O6:O7"/>
    <mergeCell ref="A8:A12"/>
    <mergeCell ref="B8:B12"/>
    <mergeCell ref="C8:C12"/>
    <mergeCell ref="D8:D12"/>
    <mergeCell ref="E8:E12"/>
    <mergeCell ref="K8:K12"/>
    <mergeCell ref="A4:A7"/>
    <mergeCell ref="B4:B7"/>
    <mergeCell ref="C4:C7"/>
    <mergeCell ref="D4:D7"/>
    <mergeCell ref="E4:E7"/>
    <mergeCell ref="F4:F7"/>
    <mergeCell ref="G4:G7"/>
    <mergeCell ref="J5:J7"/>
    <mergeCell ref="H6:H7"/>
    <mergeCell ref="F11:F12"/>
    <mergeCell ref="G11:G12"/>
    <mergeCell ref="H11:H12"/>
    <mergeCell ref="I11:I12"/>
    <mergeCell ref="L11:L12"/>
    <mergeCell ref="M11:M12"/>
    <mergeCell ref="N11:N12"/>
    <mergeCell ref="O11:O12"/>
    <mergeCell ref="A13:A16"/>
    <mergeCell ref="B13:B16"/>
    <mergeCell ref="C13:C16"/>
    <mergeCell ref="D13:D16"/>
    <mergeCell ref="E13:E16"/>
    <mergeCell ref="K13:K16"/>
    <mergeCell ref="L19:L20"/>
    <mergeCell ref="M19:M20"/>
    <mergeCell ref="N19:N20"/>
    <mergeCell ref="O19:O20"/>
    <mergeCell ref="F21:F22"/>
    <mergeCell ref="G21:G22"/>
    <mergeCell ref="H21:H22"/>
    <mergeCell ref="I21:I22"/>
    <mergeCell ref="K21:K22"/>
    <mergeCell ref="F19:F20"/>
    <mergeCell ref="G19:G20"/>
    <mergeCell ref="H19:H20"/>
    <mergeCell ref="I19:I20"/>
    <mergeCell ref="K17:K20"/>
    <mergeCell ref="L21:L22"/>
    <mergeCell ref="M21:M22"/>
    <mergeCell ref="N21:N22"/>
    <mergeCell ref="O21:O22"/>
    <mergeCell ref="A23:A32"/>
    <mergeCell ref="B23:B32"/>
    <mergeCell ref="C23:C32"/>
    <mergeCell ref="D23:D32"/>
    <mergeCell ref="E23:E32"/>
    <mergeCell ref="K23:K32"/>
    <mergeCell ref="A17:A22"/>
    <mergeCell ref="B17:B22"/>
    <mergeCell ref="C17:C22"/>
    <mergeCell ref="D17:D22"/>
    <mergeCell ref="E17:E22"/>
    <mergeCell ref="L24:L25"/>
    <mergeCell ref="M24:M25"/>
    <mergeCell ref="N24:N25"/>
    <mergeCell ref="O24:O25"/>
    <mergeCell ref="F26:F28"/>
    <mergeCell ref="G26:G28"/>
    <mergeCell ref="H26:H28"/>
    <mergeCell ref="I26:I28"/>
    <mergeCell ref="L26:L28"/>
    <mergeCell ref="M26:M28"/>
    <mergeCell ref="N26:N28"/>
    <mergeCell ref="O26:O28"/>
    <mergeCell ref="F24:F25"/>
    <mergeCell ref="G24:G25"/>
    <mergeCell ref="H24:H25"/>
    <mergeCell ref="I24:I25"/>
    <mergeCell ref="L30:L31"/>
    <mergeCell ref="M30:M31"/>
    <mergeCell ref="N30:N31"/>
    <mergeCell ref="O30:O31"/>
    <mergeCell ref="A33:A37"/>
    <mergeCell ref="B33:B37"/>
    <mergeCell ref="C33:C37"/>
    <mergeCell ref="D33:D37"/>
    <mergeCell ref="E33:E37"/>
    <mergeCell ref="K33:K37"/>
    <mergeCell ref="F30:F31"/>
    <mergeCell ref="G30:G31"/>
    <mergeCell ref="H30:H31"/>
    <mergeCell ref="I30:I31"/>
    <mergeCell ref="L36:L37"/>
    <mergeCell ref="M36:M37"/>
    <mergeCell ref="N36:N37"/>
    <mergeCell ref="O36:O37"/>
    <mergeCell ref="A38:A41"/>
    <mergeCell ref="B38:B41"/>
    <mergeCell ref="C38:C41"/>
    <mergeCell ref="D38:D41"/>
    <mergeCell ref="E38:E41"/>
    <mergeCell ref="K38:K41"/>
    <mergeCell ref="F36:F37"/>
    <mergeCell ref="G36:G37"/>
    <mergeCell ref="H36:H37"/>
    <mergeCell ref="I36:I37"/>
    <mergeCell ref="L43:L44"/>
    <mergeCell ref="M43:M44"/>
    <mergeCell ref="N43:N44"/>
    <mergeCell ref="O43:O44"/>
    <mergeCell ref="A47:A52"/>
    <mergeCell ref="B47:B52"/>
    <mergeCell ref="C47:C52"/>
    <mergeCell ref="D47:D52"/>
    <mergeCell ref="E47:E52"/>
    <mergeCell ref="K47:K52"/>
    <mergeCell ref="F43:F44"/>
    <mergeCell ref="G43:G44"/>
    <mergeCell ref="H43:H44"/>
    <mergeCell ref="I43:I44"/>
    <mergeCell ref="A42:A46"/>
    <mergeCell ref="B42:B46"/>
    <mergeCell ref="C42:C46"/>
    <mergeCell ref="D42:D46"/>
    <mergeCell ref="K42:K46"/>
    <mergeCell ref="O48:O49"/>
    <mergeCell ref="F51:F52"/>
    <mergeCell ref="G51:G52"/>
    <mergeCell ref="H51:H52"/>
    <mergeCell ref="I51:I52"/>
    <mergeCell ref="L51:L52"/>
    <mergeCell ref="M51:M52"/>
    <mergeCell ref="N51:N52"/>
    <mergeCell ref="O51:O52"/>
    <mergeCell ref="F48:F49"/>
    <mergeCell ref="G48:G49"/>
    <mergeCell ref="H48:H49"/>
    <mergeCell ref="I48:I49"/>
    <mergeCell ref="A53:A59"/>
    <mergeCell ref="B53:B59"/>
    <mergeCell ref="C53:C59"/>
    <mergeCell ref="D53:D59"/>
    <mergeCell ref="E53:E59"/>
    <mergeCell ref="J53:J59"/>
    <mergeCell ref="L48:L49"/>
    <mergeCell ref="M48:M49"/>
    <mergeCell ref="N48:N49"/>
    <mergeCell ref="L55:L56"/>
    <mergeCell ref="M55:M56"/>
    <mergeCell ref="N55:N56"/>
    <mergeCell ref="O55:O56"/>
    <mergeCell ref="F58:F59"/>
    <mergeCell ref="G58:G59"/>
    <mergeCell ref="H58:H59"/>
    <mergeCell ref="I58:I59"/>
    <mergeCell ref="L58:L59"/>
    <mergeCell ref="M58:M59"/>
    <mergeCell ref="N58:N59"/>
    <mergeCell ref="O58:O59"/>
    <mergeCell ref="F55:F56"/>
    <mergeCell ref="G55:G56"/>
    <mergeCell ref="H55:H56"/>
    <mergeCell ref="I55:I56"/>
    <mergeCell ref="K53:K59"/>
  </mergeCells>
  <printOptions horizontalCentered="1"/>
  <pageMargins left="0.25" right="0.25" top="0.75" bottom="0.75" header="0.3" footer="0.3"/>
  <pageSetup paperSize="9" scale="78" fitToHeight="0" orientation="landscape" horizontalDpi="4294967294" verticalDpi="4294967294" r:id="rId1"/>
  <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76DFF-478C-41E2-B90A-0A6FB290423D}">
  <dimension ref="A1:K268"/>
  <sheetViews>
    <sheetView topLeftCell="A18" workbookViewId="0">
      <selection activeCell="B29" sqref="B29"/>
    </sheetView>
  </sheetViews>
  <sheetFormatPr baseColWidth="10" defaultRowHeight="9.75" customHeight="1"/>
  <cols>
    <col min="1" max="1" width="39.42578125" style="221" bestFit="1" customWidth="1"/>
    <col min="2" max="2" width="91.42578125" style="185" customWidth="1"/>
    <col min="3" max="3" width="19.5703125" style="185" customWidth="1"/>
    <col min="4" max="4" width="17.5703125" style="185" bestFit="1" customWidth="1"/>
    <col min="5" max="6" width="11.42578125" style="185"/>
    <col min="7" max="8" width="16.85546875" style="185" bestFit="1" customWidth="1"/>
    <col min="9" max="10" width="11.42578125" style="185"/>
    <col min="11" max="11" width="27.5703125" style="185" customWidth="1"/>
    <col min="12" max="256" width="11.42578125" style="185"/>
    <col min="257" max="257" width="39.42578125" style="185" bestFit="1" customWidth="1"/>
    <col min="258" max="258" width="91.42578125" style="185" customWidth="1"/>
    <col min="259" max="259" width="19.5703125" style="185" customWidth="1"/>
    <col min="260" max="260" width="17.5703125" style="185" bestFit="1" customWidth="1"/>
    <col min="261" max="262" width="11.42578125" style="185"/>
    <col min="263" max="264" width="16.85546875" style="185" bestFit="1" customWidth="1"/>
    <col min="265" max="266" width="11.42578125" style="185"/>
    <col min="267" max="267" width="27.5703125" style="185" customWidth="1"/>
    <col min="268" max="512" width="11.42578125" style="185"/>
    <col min="513" max="513" width="39.42578125" style="185" bestFit="1" customWidth="1"/>
    <col min="514" max="514" width="91.42578125" style="185" customWidth="1"/>
    <col min="515" max="515" width="19.5703125" style="185" customWidth="1"/>
    <col min="516" max="516" width="17.5703125" style="185" bestFit="1" customWidth="1"/>
    <col min="517" max="518" width="11.42578125" style="185"/>
    <col min="519" max="520" width="16.85546875" style="185" bestFit="1" customWidth="1"/>
    <col min="521" max="522" width="11.42578125" style="185"/>
    <col min="523" max="523" width="27.5703125" style="185" customWidth="1"/>
    <col min="524" max="768" width="11.42578125" style="185"/>
    <col min="769" max="769" width="39.42578125" style="185" bestFit="1" customWidth="1"/>
    <col min="770" max="770" width="91.42578125" style="185" customWidth="1"/>
    <col min="771" max="771" width="19.5703125" style="185" customWidth="1"/>
    <col min="772" max="772" width="17.5703125" style="185" bestFit="1" customWidth="1"/>
    <col min="773" max="774" width="11.42578125" style="185"/>
    <col min="775" max="776" width="16.85546875" style="185" bestFit="1" customWidth="1"/>
    <col min="777" max="778" width="11.42578125" style="185"/>
    <col min="779" max="779" width="27.5703125" style="185" customWidth="1"/>
    <col min="780" max="1024" width="11.42578125" style="185"/>
    <col min="1025" max="1025" width="39.42578125" style="185" bestFit="1" customWidth="1"/>
    <col min="1026" max="1026" width="91.42578125" style="185" customWidth="1"/>
    <col min="1027" max="1027" width="19.5703125" style="185" customWidth="1"/>
    <col min="1028" max="1028" width="17.5703125" style="185" bestFit="1" customWidth="1"/>
    <col min="1029" max="1030" width="11.42578125" style="185"/>
    <col min="1031" max="1032" width="16.85546875" style="185" bestFit="1" customWidth="1"/>
    <col min="1033" max="1034" width="11.42578125" style="185"/>
    <col min="1035" max="1035" width="27.5703125" style="185" customWidth="1"/>
    <col min="1036" max="1280" width="11.42578125" style="185"/>
    <col min="1281" max="1281" width="39.42578125" style="185" bestFit="1" customWidth="1"/>
    <col min="1282" max="1282" width="91.42578125" style="185" customWidth="1"/>
    <col min="1283" max="1283" width="19.5703125" style="185" customWidth="1"/>
    <col min="1284" max="1284" width="17.5703125" style="185" bestFit="1" customWidth="1"/>
    <col min="1285" max="1286" width="11.42578125" style="185"/>
    <col min="1287" max="1288" width="16.85546875" style="185" bestFit="1" customWidth="1"/>
    <col min="1289" max="1290" width="11.42578125" style="185"/>
    <col min="1291" max="1291" width="27.5703125" style="185" customWidth="1"/>
    <col min="1292" max="1536" width="11.42578125" style="185"/>
    <col min="1537" max="1537" width="39.42578125" style="185" bestFit="1" customWidth="1"/>
    <col min="1538" max="1538" width="91.42578125" style="185" customWidth="1"/>
    <col min="1539" max="1539" width="19.5703125" style="185" customWidth="1"/>
    <col min="1540" max="1540" width="17.5703125" style="185" bestFit="1" customWidth="1"/>
    <col min="1541" max="1542" width="11.42578125" style="185"/>
    <col min="1543" max="1544" width="16.85546875" style="185" bestFit="1" customWidth="1"/>
    <col min="1545" max="1546" width="11.42578125" style="185"/>
    <col min="1547" max="1547" width="27.5703125" style="185" customWidth="1"/>
    <col min="1548" max="1792" width="11.42578125" style="185"/>
    <col min="1793" max="1793" width="39.42578125" style="185" bestFit="1" customWidth="1"/>
    <col min="1794" max="1794" width="91.42578125" style="185" customWidth="1"/>
    <col min="1795" max="1795" width="19.5703125" style="185" customWidth="1"/>
    <col min="1796" max="1796" width="17.5703125" style="185" bestFit="1" customWidth="1"/>
    <col min="1797" max="1798" width="11.42578125" style="185"/>
    <col min="1799" max="1800" width="16.85546875" style="185" bestFit="1" customWidth="1"/>
    <col min="1801" max="1802" width="11.42578125" style="185"/>
    <col min="1803" max="1803" width="27.5703125" style="185" customWidth="1"/>
    <col min="1804" max="2048" width="11.42578125" style="185"/>
    <col min="2049" max="2049" width="39.42578125" style="185" bestFit="1" customWidth="1"/>
    <col min="2050" max="2050" width="91.42578125" style="185" customWidth="1"/>
    <col min="2051" max="2051" width="19.5703125" style="185" customWidth="1"/>
    <col min="2052" max="2052" width="17.5703125" style="185" bestFit="1" customWidth="1"/>
    <col min="2053" max="2054" width="11.42578125" style="185"/>
    <col min="2055" max="2056" width="16.85546875" style="185" bestFit="1" customWidth="1"/>
    <col min="2057" max="2058" width="11.42578125" style="185"/>
    <col min="2059" max="2059" width="27.5703125" style="185" customWidth="1"/>
    <col min="2060" max="2304" width="11.42578125" style="185"/>
    <col min="2305" max="2305" width="39.42578125" style="185" bestFit="1" customWidth="1"/>
    <col min="2306" max="2306" width="91.42578125" style="185" customWidth="1"/>
    <col min="2307" max="2307" width="19.5703125" style="185" customWidth="1"/>
    <col min="2308" max="2308" width="17.5703125" style="185" bestFit="1" customWidth="1"/>
    <col min="2309" max="2310" width="11.42578125" style="185"/>
    <col min="2311" max="2312" width="16.85546875" style="185" bestFit="1" customWidth="1"/>
    <col min="2313" max="2314" width="11.42578125" style="185"/>
    <col min="2315" max="2315" width="27.5703125" style="185" customWidth="1"/>
    <col min="2316" max="2560" width="11.42578125" style="185"/>
    <col min="2561" max="2561" width="39.42578125" style="185" bestFit="1" customWidth="1"/>
    <col min="2562" max="2562" width="91.42578125" style="185" customWidth="1"/>
    <col min="2563" max="2563" width="19.5703125" style="185" customWidth="1"/>
    <col min="2564" max="2564" width="17.5703125" style="185" bestFit="1" customWidth="1"/>
    <col min="2565" max="2566" width="11.42578125" style="185"/>
    <col min="2567" max="2568" width="16.85546875" style="185" bestFit="1" customWidth="1"/>
    <col min="2569" max="2570" width="11.42578125" style="185"/>
    <col min="2571" max="2571" width="27.5703125" style="185" customWidth="1"/>
    <col min="2572" max="2816" width="11.42578125" style="185"/>
    <col min="2817" max="2817" width="39.42578125" style="185" bestFit="1" customWidth="1"/>
    <col min="2818" max="2818" width="91.42578125" style="185" customWidth="1"/>
    <col min="2819" max="2819" width="19.5703125" style="185" customWidth="1"/>
    <col min="2820" max="2820" width="17.5703125" style="185" bestFit="1" customWidth="1"/>
    <col min="2821" max="2822" width="11.42578125" style="185"/>
    <col min="2823" max="2824" width="16.85546875" style="185" bestFit="1" customWidth="1"/>
    <col min="2825" max="2826" width="11.42578125" style="185"/>
    <col min="2827" max="2827" width="27.5703125" style="185" customWidth="1"/>
    <col min="2828" max="3072" width="11.42578125" style="185"/>
    <col min="3073" max="3073" width="39.42578125" style="185" bestFit="1" customWidth="1"/>
    <col min="3074" max="3074" width="91.42578125" style="185" customWidth="1"/>
    <col min="3075" max="3075" width="19.5703125" style="185" customWidth="1"/>
    <col min="3076" max="3076" width="17.5703125" style="185" bestFit="1" customWidth="1"/>
    <col min="3077" max="3078" width="11.42578125" style="185"/>
    <col min="3079" max="3080" width="16.85546875" style="185" bestFit="1" customWidth="1"/>
    <col min="3081" max="3082" width="11.42578125" style="185"/>
    <col min="3083" max="3083" width="27.5703125" style="185" customWidth="1"/>
    <col min="3084" max="3328" width="11.42578125" style="185"/>
    <col min="3329" max="3329" width="39.42578125" style="185" bestFit="1" customWidth="1"/>
    <col min="3330" max="3330" width="91.42578125" style="185" customWidth="1"/>
    <col min="3331" max="3331" width="19.5703125" style="185" customWidth="1"/>
    <col min="3332" max="3332" width="17.5703125" style="185" bestFit="1" customWidth="1"/>
    <col min="3333" max="3334" width="11.42578125" style="185"/>
    <col min="3335" max="3336" width="16.85546875" style="185" bestFit="1" customWidth="1"/>
    <col min="3337" max="3338" width="11.42578125" style="185"/>
    <col min="3339" max="3339" width="27.5703125" style="185" customWidth="1"/>
    <col min="3340" max="3584" width="11.42578125" style="185"/>
    <col min="3585" max="3585" width="39.42578125" style="185" bestFit="1" customWidth="1"/>
    <col min="3586" max="3586" width="91.42578125" style="185" customWidth="1"/>
    <col min="3587" max="3587" width="19.5703125" style="185" customWidth="1"/>
    <col min="3588" max="3588" width="17.5703125" style="185" bestFit="1" customWidth="1"/>
    <col min="3589" max="3590" width="11.42578125" style="185"/>
    <col min="3591" max="3592" width="16.85546875" style="185" bestFit="1" customWidth="1"/>
    <col min="3593" max="3594" width="11.42578125" style="185"/>
    <col min="3595" max="3595" width="27.5703125" style="185" customWidth="1"/>
    <col min="3596" max="3840" width="11.42578125" style="185"/>
    <col min="3841" max="3841" width="39.42578125" style="185" bestFit="1" customWidth="1"/>
    <col min="3842" max="3842" width="91.42578125" style="185" customWidth="1"/>
    <col min="3843" max="3843" width="19.5703125" style="185" customWidth="1"/>
    <col min="3844" max="3844" width="17.5703125" style="185" bestFit="1" customWidth="1"/>
    <col min="3845" max="3846" width="11.42578125" style="185"/>
    <col min="3847" max="3848" width="16.85546875" style="185" bestFit="1" customWidth="1"/>
    <col min="3849" max="3850" width="11.42578125" style="185"/>
    <col min="3851" max="3851" width="27.5703125" style="185" customWidth="1"/>
    <col min="3852" max="4096" width="11.42578125" style="185"/>
    <col min="4097" max="4097" width="39.42578125" style="185" bestFit="1" customWidth="1"/>
    <col min="4098" max="4098" width="91.42578125" style="185" customWidth="1"/>
    <col min="4099" max="4099" width="19.5703125" style="185" customWidth="1"/>
    <col min="4100" max="4100" width="17.5703125" style="185" bestFit="1" customWidth="1"/>
    <col min="4101" max="4102" width="11.42578125" style="185"/>
    <col min="4103" max="4104" width="16.85546875" style="185" bestFit="1" customWidth="1"/>
    <col min="4105" max="4106" width="11.42578125" style="185"/>
    <col min="4107" max="4107" width="27.5703125" style="185" customWidth="1"/>
    <col min="4108" max="4352" width="11.42578125" style="185"/>
    <col min="4353" max="4353" width="39.42578125" style="185" bestFit="1" customWidth="1"/>
    <col min="4354" max="4354" width="91.42578125" style="185" customWidth="1"/>
    <col min="4355" max="4355" width="19.5703125" style="185" customWidth="1"/>
    <col min="4356" max="4356" width="17.5703125" style="185" bestFit="1" customWidth="1"/>
    <col min="4357" max="4358" width="11.42578125" style="185"/>
    <col min="4359" max="4360" width="16.85546875" style="185" bestFit="1" customWidth="1"/>
    <col min="4361" max="4362" width="11.42578125" style="185"/>
    <col min="4363" max="4363" width="27.5703125" style="185" customWidth="1"/>
    <col min="4364" max="4608" width="11.42578125" style="185"/>
    <col min="4609" max="4609" width="39.42578125" style="185" bestFit="1" customWidth="1"/>
    <col min="4610" max="4610" width="91.42578125" style="185" customWidth="1"/>
    <col min="4611" max="4611" width="19.5703125" style="185" customWidth="1"/>
    <col min="4612" max="4612" width="17.5703125" style="185" bestFit="1" customWidth="1"/>
    <col min="4613" max="4614" width="11.42578125" style="185"/>
    <col min="4615" max="4616" width="16.85546875" style="185" bestFit="1" customWidth="1"/>
    <col min="4617" max="4618" width="11.42578125" style="185"/>
    <col min="4619" max="4619" width="27.5703125" style="185" customWidth="1"/>
    <col min="4620" max="4864" width="11.42578125" style="185"/>
    <col min="4865" max="4865" width="39.42578125" style="185" bestFit="1" customWidth="1"/>
    <col min="4866" max="4866" width="91.42578125" style="185" customWidth="1"/>
    <col min="4867" max="4867" width="19.5703125" style="185" customWidth="1"/>
    <col min="4868" max="4868" width="17.5703125" style="185" bestFit="1" customWidth="1"/>
    <col min="4869" max="4870" width="11.42578125" style="185"/>
    <col min="4871" max="4872" width="16.85546875" style="185" bestFit="1" customWidth="1"/>
    <col min="4873" max="4874" width="11.42578125" style="185"/>
    <col min="4875" max="4875" width="27.5703125" style="185" customWidth="1"/>
    <col min="4876" max="5120" width="11.42578125" style="185"/>
    <col min="5121" max="5121" width="39.42578125" style="185" bestFit="1" customWidth="1"/>
    <col min="5122" max="5122" width="91.42578125" style="185" customWidth="1"/>
    <col min="5123" max="5123" width="19.5703125" style="185" customWidth="1"/>
    <col min="5124" max="5124" width="17.5703125" style="185" bestFit="1" customWidth="1"/>
    <col min="5125" max="5126" width="11.42578125" style="185"/>
    <col min="5127" max="5128" width="16.85546875" style="185" bestFit="1" customWidth="1"/>
    <col min="5129" max="5130" width="11.42578125" style="185"/>
    <col min="5131" max="5131" width="27.5703125" style="185" customWidth="1"/>
    <col min="5132" max="5376" width="11.42578125" style="185"/>
    <col min="5377" max="5377" width="39.42578125" style="185" bestFit="1" customWidth="1"/>
    <col min="5378" max="5378" width="91.42578125" style="185" customWidth="1"/>
    <col min="5379" max="5379" width="19.5703125" style="185" customWidth="1"/>
    <col min="5380" max="5380" width="17.5703125" style="185" bestFit="1" customWidth="1"/>
    <col min="5381" max="5382" width="11.42578125" style="185"/>
    <col min="5383" max="5384" width="16.85546875" style="185" bestFit="1" customWidth="1"/>
    <col min="5385" max="5386" width="11.42578125" style="185"/>
    <col min="5387" max="5387" width="27.5703125" style="185" customWidth="1"/>
    <col min="5388" max="5632" width="11.42578125" style="185"/>
    <col min="5633" max="5633" width="39.42578125" style="185" bestFit="1" customWidth="1"/>
    <col min="5634" max="5634" width="91.42578125" style="185" customWidth="1"/>
    <col min="5635" max="5635" width="19.5703125" style="185" customWidth="1"/>
    <col min="5636" max="5636" width="17.5703125" style="185" bestFit="1" customWidth="1"/>
    <col min="5637" max="5638" width="11.42578125" style="185"/>
    <col min="5639" max="5640" width="16.85546875" style="185" bestFit="1" customWidth="1"/>
    <col min="5641" max="5642" width="11.42578125" style="185"/>
    <col min="5643" max="5643" width="27.5703125" style="185" customWidth="1"/>
    <col min="5644" max="5888" width="11.42578125" style="185"/>
    <col min="5889" max="5889" width="39.42578125" style="185" bestFit="1" customWidth="1"/>
    <col min="5890" max="5890" width="91.42578125" style="185" customWidth="1"/>
    <col min="5891" max="5891" width="19.5703125" style="185" customWidth="1"/>
    <col min="5892" max="5892" width="17.5703125" style="185" bestFit="1" customWidth="1"/>
    <col min="5893" max="5894" width="11.42578125" style="185"/>
    <col min="5895" max="5896" width="16.85546875" style="185" bestFit="1" customWidth="1"/>
    <col min="5897" max="5898" width="11.42578125" style="185"/>
    <col min="5899" max="5899" width="27.5703125" style="185" customWidth="1"/>
    <col min="5900" max="6144" width="11.42578125" style="185"/>
    <col min="6145" max="6145" width="39.42578125" style="185" bestFit="1" customWidth="1"/>
    <col min="6146" max="6146" width="91.42578125" style="185" customWidth="1"/>
    <col min="6147" max="6147" width="19.5703125" style="185" customWidth="1"/>
    <col min="6148" max="6148" width="17.5703125" style="185" bestFit="1" customWidth="1"/>
    <col min="6149" max="6150" width="11.42578125" style="185"/>
    <col min="6151" max="6152" width="16.85546875" style="185" bestFit="1" customWidth="1"/>
    <col min="6153" max="6154" width="11.42578125" style="185"/>
    <col min="6155" max="6155" width="27.5703125" style="185" customWidth="1"/>
    <col min="6156" max="6400" width="11.42578125" style="185"/>
    <col min="6401" max="6401" width="39.42578125" style="185" bestFit="1" customWidth="1"/>
    <col min="6402" max="6402" width="91.42578125" style="185" customWidth="1"/>
    <col min="6403" max="6403" width="19.5703125" style="185" customWidth="1"/>
    <col min="6404" max="6404" width="17.5703125" style="185" bestFit="1" customWidth="1"/>
    <col min="6405" max="6406" width="11.42578125" style="185"/>
    <col min="6407" max="6408" width="16.85546875" style="185" bestFit="1" customWidth="1"/>
    <col min="6409" max="6410" width="11.42578125" style="185"/>
    <col min="6411" max="6411" width="27.5703125" style="185" customWidth="1"/>
    <col min="6412" max="6656" width="11.42578125" style="185"/>
    <col min="6657" max="6657" width="39.42578125" style="185" bestFit="1" customWidth="1"/>
    <col min="6658" max="6658" width="91.42578125" style="185" customWidth="1"/>
    <col min="6659" max="6659" width="19.5703125" style="185" customWidth="1"/>
    <col min="6660" max="6660" width="17.5703125" style="185" bestFit="1" customWidth="1"/>
    <col min="6661" max="6662" width="11.42578125" style="185"/>
    <col min="6663" max="6664" width="16.85546875" style="185" bestFit="1" customWidth="1"/>
    <col min="6665" max="6666" width="11.42578125" style="185"/>
    <col min="6667" max="6667" width="27.5703125" style="185" customWidth="1"/>
    <col min="6668" max="6912" width="11.42578125" style="185"/>
    <col min="6913" max="6913" width="39.42578125" style="185" bestFit="1" customWidth="1"/>
    <col min="6914" max="6914" width="91.42578125" style="185" customWidth="1"/>
    <col min="6915" max="6915" width="19.5703125" style="185" customWidth="1"/>
    <col min="6916" max="6916" width="17.5703125" style="185" bestFit="1" customWidth="1"/>
    <col min="6917" max="6918" width="11.42578125" style="185"/>
    <col min="6919" max="6920" width="16.85546875" style="185" bestFit="1" customWidth="1"/>
    <col min="6921" max="6922" width="11.42578125" style="185"/>
    <col min="6923" max="6923" width="27.5703125" style="185" customWidth="1"/>
    <col min="6924" max="7168" width="11.42578125" style="185"/>
    <col min="7169" max="7169" width="39.42578125" style="185" bestFit="1" customWidth="1"/>
    <col min="7170" max="7170" width="91.42578125" style="185" customWidth="1"/>
    <col min="7171" max="7171" width="19.5703125" style="185" customWidth="1"/>
    <col min="7172" max="7172" width="17.5703125" style="185" bestFit="1" customWidth="1"/>
    <col min="7173" max="7174" width="11.42578125" style="185"/>
    <col min="7175" max="7176" width="16.85546875" style="185" bestFit="1" customWidth="1"/>
    <col min="7177" max="7178" width="11.42578125" style="185"/>
    <col min="7179" max="7179" width="27.5703125" style="185" customWidth="1"/>
    <col min="7180" max="7424" width="11.42578125" style="185"/>
    <col min="7425" max="7425" width="39.42578125" style="185" bestFit="1" customWidth="1"/>
    <col min="7426" max="7426" width="91.42578125" style="185" customWidth="1"/>
    <col min="7427" max="7427" width="19.5703125" style="185" customWidth="1"/>
    <col min="7428" max="7428" width="17.5703125" style="185" bestFit="1" customWidth="1"/>
    <col min="7429" max="7430" width="11.42578125" style="185"/>
    <col min="7431" max="7432" width="16.85546875" style="185" bestFit="1" customWidth="1"/>
    <col min="7433" max="7434" width="11.42578125" style="185"/>
    <col min="7435" max="7435" width="27.5703125" style="185" customWidth="1"/>
    <col min="7436" max="7680" width="11.42578125" style="185"/>
    <col min="7681" max="7681" width="39.42578125" style="185" bestFit="1" customWidth="1"/>
    <col min="7682" max="7682" width="91.42578125" style="185" customWidth="1"/>
    <col min="7683" max="7683" width="19.5703125" style="185" customWidth="1"/>
    <col min="7684" max="7684" width="17.5703125" style="185" bestFit="1" customWidth="1"/>
    <col min="7685" max="7686" width="11.42578125" style="185"/>
    <col min="7687" max="7688" width="16.85546875" style="185" bestFit="1" customWidth="1"/>
    <col min="7689" max="7690" width="11.42578125" style="185"/>
    <col min="7691" max="7691" width="27.5703125" style="185" customWidth="1"/>
    <col min="7692" max="7936" width="11.42578125" style="185"/>
    <col min="7937" max="7937" width="39.42578125" style="185" bestFit="1" customWidth="1"/>
    <col min="7938" max="7938" width="91.42578125" style="185" customWidth="1"/>
    <col min="7939" max="7939" width="19.5703125" style="185" customWidth="1"/>
    <col min="7940" max="7940" width="17.5703125" style="185" bestFit="1" customWidth="1"/>
    <col min="7941" max="7942" width="11.42578125" style="185"/>
    <col min="7943" max="7944" width="16.85546875" style="185" bestFit="1" customWidth="1"/>
    <col min="7945" max="7946" width="11.42578125" style="185"/>
    <col min="7947" max="7947" width="27.5703125" style="185" customWidth="1"/>
    <col min="7948" max="8192" width="11.42578125" style="185"/>
    <col min="8193" max="8193" width="39.42578125" style="185" bestFit="1" customWidth="1"/>
    <col min="8194" max="8194" width="91.42578125" style="185" customWidth="1"/>
    <col min="8195" max="8195" width="19.5703125" style="185" customWidth="1"/>
    <col min="8196" max="8196" width="17.5703125" style="185" bestFit="1" customWidth="1"/>
    <col min="8197" max="8198" width="11.42578125" style="185"/>
    <col min="8199" max="8200" width="16.85546875" style="185" bestFit="1" customWidth="1"/>
    <col min="8201" max="8202" width="11.42578125" style="185"/>
    <col min="8203" max="8203" width="27.5703125" style="185" customWidth="1"/>
    <col min="8204" max="8448" width="11.42578125" style="185"/>
    <col min="8449" max="8449" width="39.42578125" style="185" bestFit="1" customWidth="1"/>
    <col min="8450" max="8450" width="91.42578125" style="185" customWidth="1"/>
    <col min="8451" max="8451" width="19.5703125" style="185" customWidth="1"/>
    <col min="8452" max="8452" width="17.5703125" style="185" bestFit="1" customWidth="1"/>
    <col min="8453" max="8454" width="11.42578125" style="185"/>
    <col min="8455" max="8456" width="16.85546875" style="185" bestFit="1" customWidth="1"/>
    <col min="8457" max="8458" width="11.42578125" style="185"/>
    <col min="8459" max="8459" width="27.5703125" style="185" customWidth="1"/>
    <col min="8460" max="8704" width="11.42578125" style="185"/>
    <col min="8705" max="8705" width="39.42578125" style="185" bestFit="1" customWidth="1"/>
    <col min="8706" max="8706" width="91.42578125" style="185" customWidth="1"/>
    <col min="8707" max="8707" width="19.5703125" style="185" customWidth="1"/>
    <col min="8708" max="8708" width="17.5703125" style="185" bestFit="1" customWidth="1"/>
    <col min="8709" max="8710" width="11.42578125" style="185"/>
    <col min="8711" max="8712" width="16.85546875" style="185" bestFit="1" customWidth="1"/>
    <col min="8713" max="8714" width="11.42578125" style="185"/>
    <col min="8715" max="8715" width="27.5703125" style="185" customWidth="1"/>
    <col min="8716" max="8960" width="11.42578125" style="185"/>
    <col min="8961" max="8961" width="39.42578125" style="185" bestFit="1" customWidth="1"/>
    <col min="8962" max="8962" width="91.42578125" style="185" customWidth="1"/>
    <col min="8963" max="8963" width="19.5703125" style="185" customWidth="1"/>
    <col min="8964" max="8964" width="17.5703125" style="185" bestFit="1" customWidth="1"/>
    <col min="8965" max="8966" width="11.42578125" style="185"/>
    <col min="8967" max="8968" width="16.85546875" style="185" bestFit="1" customWidth="1"/>
    <col min="8969" max="8970" width="11.42578125" style="185"/>
    <col min="8971" max="8971" width="27.5703125" style="185" customWidth="1"/>
    <col min="8972" max="9216" width="11.42578125" style="185"/>
    <col min="9217" max="9217" width="39.42578125" style="185" bestFit="1" customWidth="1"/>
    <col min="9218" max="9218" width="91.42578125" style="185" customWidth="1"/>
    <col min="9219" max="9219" width="19.5703125" style="185" customWidth="1"/>
    <col min="9220" max="9220" width="17.5703125" style="185" bestFit="1" customWidth="1"/>
    <col min="9221" max="9222" width="11.42578125" style="185"/>
    <col min="9223" max="9224" width="16.85546875" style="185" bestFit="1" customWidth="1"/>
    <col min="9225" max="9226" width="11.42578125" style="185"/>
    <col min="9227" max="9227" width="27.5703125" style="185" customWidth="1"/>
    <col min="9228" max="9472" width="11.42578125" style="185"/>
    <col min="9473" max="9473" width="39.42578125" style="185" bestFit="1" customWidth="1"/>
    <col min="9474" max="9474" width="91.42578125" style="185" customWidth="1"/>
    <col min="9475" max="9475" width="19.5703125" style="185" customWidth="1"/>
    <col min="9476" max="9476" width="17.5703125" style="185" bestFit="1" customWidth="1"/>
    <col min="9477" max="9478" width="11.42578125" style="185"/>
    <col min="9479" max="9480" width="16.85546875" style="185" bestFit="1" customWidth="1"/>
    <col min="9481" max="9482" width="11.42578125" style="185"/>
    <col min="9483" max="9483" width="27.5703125" style="185" customWidth="1"/>
    <col min="9484" max="9728" width="11.42578125" style="185"/>
    <col min="9729" max="9729" width="39.42578125" style="185" bestFit="1" customWidth="1"/>
    <col min="9730" max="9730" width="91.42578125" style="185" customWidth="1"/>
    <col min="9731" max="9731" width="19.5703125" style="185" customWidth="1"/>
    <col min="9732" max="9732" width="17.5703125" style="185" bestFit="1" customWidth="1"/>
    <col min="9733" max="9734" width="11.42578125" style="185"/>
    <col min="9735" max="9736" width="16.85546875" style="185" bestFit="1" customWidth="1"/>
    <col min="9737" max="9738" width="11.42578125" style="185"/>
    <col min="9739" max="9739" width="27.5703125" style="185" customWidth="1"/>
    <col min="9740" max="9984" width="11.42578125" style="185"/>
    <col min="9985" max="9985" width="39.42578125" style="185" bestFit="1" customWidth="1"/>
    <col min="9986" max="9986" width="91.42578125" style="185" customWidth="1"/>
    <col min="9987" max="9987" width="19.5703125" style="185" customWidth="1"/>
    <col min="9988" max="9988" width="17.5703125" style="185" bestFit="1" customWidth="1"/>
    <col min="9989" max="9990" width="11.42578125" style="185"/>
    <col min="9991" max="9992" width="16.85546875" style="185" bestFit="1" customWidth="1"/>
    <col min="9993" max="9994" width="11.42578125" style="185"/>
    <col min="9995" max="9995" width="27.5703125" style="185" customWidth="1"/>
    <col min="9996" max="10240" width="11.42578125" style="185"/>
    <col min="10241" max="10241" width="39.42578125" style="185" bestFit="1" customWidth="1"/>
    <col min="10242" max="10242" width="91.42578125" style="185" customWidth="1"/>
    <col min="10243" max="10243" width="19.5703125" style="185" customWidth="1"/>
    <col min="10244" max="10244" width="17.5703125" style="185" bestFit="1" customWidth="1"/>
    <col min="10245" max="10246" width="11.42578125" style="185"/>
    <col min="10247" max="10248" width="16.85546875" style="185" bestFit="1" customWidth="1"/>
    <col min="10249" max="10250" width="11.42578125" style="185"/>
    <col min="10251" max="10251" width="27.5703125" style="185" customWidth="1"/>
    <col min="10252" max="10496" width="11.42578125" style="185"/>
    <col min="10497" max="10497" width="39.42578125" style="185" bestFit="1" customWidth="1"/>
    <col min="10498" max="10498" width="91.42578125" style="185" customWidth="1"/>
    <col min="10499" max="10499" width="19.5703125" style="185" customWidth="1"/>
    <col min="10500" max="10500" width="17.5703125" style="185" bestFit="1" customWidth="1"/>
    <col min="10501" max="10502" width="11.42578125" style="185"/>
    <col min="10503" max="10504" width="16.85546875" style="185" bestFit="1" customWidth="1"/>
    <col min="10505" max="10506" width="11.42578125" style="185"/>
    <col min="10507" max="10507" width="27.5703125" style="185" customWidth="1"/>
    <col min="10508" max="10752" width="11.42578125" style="185"/>
    <col min="10753" max="10753" width="39.42578125" style="185" bestFit="1" customWidth="1"/>
    <col min="10754" max="10754" width="91.42578125" style="185" customWidth="1"/>
    <col min="10755" max="10755" width="19.5703125" style="185" customWidth="1"/>
    <col min="10756" max="10756" width="17.5703125" style="185" bestFit="1" customWidth="1"/>
    <col min="10757" max="10758" width="11.42578125" style="185"/>
    <col min="10759" max="10760" width="16.85546875" style="185" bestFit="1" customWidth="1"/>
    <col min="10761" max="10762" width="11.42578125" style="185"/>
    <col min="10763" max="10763" width="27.5703125" style="185" customWidth="1"/>
    <col min="10764" max="11008" width="11.42578125" style="185"/>
    <col min="11009" max="11009" width="39.42578125" style="185" bestFit="1" customWidth="1"/>
    <col min="11010" max="11010" width="91.42578125" style="185" customWidth="1"/>
    <col min="11011" max="11011" width="19.5703125" style="185" customWidth="1"/>
    <col min="11012" max="11012" width="17.5703125" style="185" bestFit="1" customWidth="1"/>
    <col min="11013" max="11014" width="11.42578125" style="185"/>
    <col min="11015" max="11016" width="16.85546875" style="185" bestFit="1" customWidth="1"/>
    <col min="11017" max="11018" width="11.42578125" style="185"/>
    <col min="11019" max="11019" width="27.5703125" style="185" customWidth="1"/>
    <col min="11020" max="11264" width="11.42578125" style="185"/>
    <col min="11265" max="11265" width="39.42578125" style="185" bestFit="1" customWidth="1"/>
    <col min="11266" max="11266" width="91.42578125" style="185" customWidth="1"/>
    <col min="11267" max="11267" width="19.5703125" style="185" customWidth="1"/>
    <col min="11268" max="11268" width="17.5703125" style="185" bestFit="1" customWidth="1"/>
    <col min="11269" max="11270" width="11.42578125" style="185"/>
    <col min="11271" max="11272" width="16.85546875" style="185" bestFit="1" customWidth="1"/>
    <col min="11273" max="11274" width="11.42578125" style="185"/>
    <col min="11275" max="11275" width="27.5703125" style="185" customWidth="1"/>
    <col min="11276" max="11520" width="11.42578125" style="185"/>
    <col min="11521" max="11521" width="39.42578125" style="185" bestFit="1" customWidth="1"/>
    <col min="11522" max="11522" width="91.42578125" style="185" customWidth="1"/>
    <col min="11523" max="11523" width="19.5703125" style="185" customWidth="1"/>
    <col min="11524" max="11524" width="17.5703125" style="185" bestFit="1" customWidth="1"/>
    <col min="11525" max="11526" width="11.42578125" style="185"/>
    <col min="11527" max="11528" width="16.85546875" style="185" bestFit="1" customWidth="1"/>
    <col min="11529" max="11530" width="11.42578125" style="185"/>
    <col min="11531" max="11531" width="27.5703125" style="185" customWidth="1"/>
    <col min="11532" max="11776" width="11.42578125" style="185"/>
    <col min="11777" max="11777" width="39.42578125" style="185" bestFit="1" customWidth="1"/>
    <col min="11778" max="11778" width="91.42578125" style="185" customWidth="1"/>
    <col min="11779" max="11779" width="19.5703125" style="185" customWidth="1"/>
    <col min="11780" max="11780" width="17.5703125" style="185" bestFit="1" customWidth="1"/>
    <col min="11781" max="11782" width="11.42578125" style="185"/>
    <col min="11783" max="11784" width="16.85546875" style="185" bestFit="1" customWidth="1"/>
    <col min="11785" max="11786" width="11.42578125" style="185"/>
    <col min="11787" max="11787" width="27.5703125" style="185" customWidth="1"/>
    <col min="11788" max="12032" width="11.42578125" style="185"/>
    <col min="12033" max="12033" width="39.42578125" style="185" bestFit="1" customWidth="1"/>
    <col min="12034" max="12034" width="91.42578125" style="185" customWidth="1"/>
    <col min="12035" max="12035" width="19.5703125" style="185" customWidth="1"/>
    <col min="12036" max="12036" width="17.5703125" style="185" bestFit="1" customWidth="1"/>
    <col min="12037" max="12038" width="11.42578125" style="185"/>
    <col min="12039" max="12040" width="16.85546875" style="185" bestFit="1" customWidth="1"/>
    <col min="12041" max="12042" width="11.42578125" style="185"/>
    <col min="12043" max="12043" width="27.5703125" style="185" customWidth="1"/>
    <col min="12044" max="12288" width="11.42578125" style="185"/>
    <col min="12289" max="12289" width="39.42578125" style="185" bestFit="1" customWidth="1"/>
    <col min="12290" max="12290" width="91.42578125" style="185" customWidth="1"/>
    <col min="12291" max="12291" width="19.5703125" style="185" customWidth="1"/>
    <col min="12292" max="12292" width="17.5703125" style="185" bestFit="1" customWidth="1"/>
    <col min="12293" max="12294" width="11.42578125" style="185"/>
    <col min="12295" max="12296" width="16.85546875" style="185" bestFit="1" customWidth="1"/>
    <col min="12297" max="12298" width="11.42578125" style="185"/>
    <col min="12299" max="12299" width="27.5703125" style="185" customWidth="1"/>
    <col min="12300" max="12544" width="11.42578125" style="185"/>
    <col min="12545" max="12545" width="39.42578125" style="185" bestFit="1" customWidth="1"/>
    <col min="12546" max="12546" width="91.42578125" style="185" customWidth="1"/>
    <col min="12547" max="12547" width="19.5703125" style="185" customWidth="1"/>
    <col min="12548" max="12548" width="17.5703125" style="185" bestFit="1" customWidth="1"/>
    <col min="12549" max="12550" width="11.42578125" style="185"/>
    <col min="12551" max="12552" width="16.85546875" style="185" bestFit="1" customWidth="1"/>
    <col min="12553" max="12554" width="11.42578125" style="185"/>
    <col min="12555" max="12555" width="27.5703125" style="185" customWidth="1"/>
    <col min="12556" max="12800" width="11.42578125" style="185"/>
    <col min="12801" max="12801" width="39.42578125" style="185" bestFit="1" customWidth="1"/>
    <col min="12802" max="12802" width="91.42578125" style="185" customWidth="1"/>
    <col min="12803" max="12803" width="19.5703125" style="185" customWidth="1"/>
    <col min="12804" max="12804" width="17.5703125" style="185" bestFit="1" customWidth="1"/>
    <col min="12805" max="12806" width="11.42578125" style="185"/>
    <col min="12807" max="12808" width="16.85546875" style="185" bestFit="1" customWidth="1"/>
    <col min="12809" max="12810" width="11.42578125" style="185"/>
    <col min="12811" max="12811" width="27.5703125" style="185" customWidth="1"/>
    <col min="12812" max="13056" width="11.42578125" style="185"/>
    <col min="13057" max="13057" width="39.42578125" style="185" bestFit="1" customWidth="1"/>
    <col min="13058" max="13058" width="91.42578125" style="185" customWidth="1"/>
    <col min="13059" max="13059" width="19.5703125" style="185" customWidth="1"/>
    <col min="13060" max="13060" width="17.5703125" style="185" bestFit="1" customWidth="1"/>
    <col min="13061" max="13062" width="11.42578125" style="185"/>
    <col min="13063" max="13064" width="16.85546875" style="185" bestFit="1" customWidth="1"/>
    <col min="13065" max="13066" width="11.42578125" style="185"/>
    <col min="13067" max="13067" width="27.5703125" style="185" customWidth="1"/>
    <col min="13068" max="13312" width="11.42578125" style="185"/>
    <col min="13313" max="13313" width="39.42578125" style="185" bestFit="1" customWidth="1"/>
    <col min="13314" max="13314" width="91.42578125" style="185" customWidth="1"/>
    <col min="13315" max="13315" width="19.5703125" style="185" customWidth="1"/>
    <col min="13316" max="13316" width="17.5703125" style="185" bestFit="1" customWidth="1"/>
    <col min="13317" max="13318" width="11.42578125" style="185"/>
    <col min="13319" max="13320" width="16.85546875" style="185" bestFit="1" customWidth="1"/>
    <col min="13321" max="13322" width="11.42578125" style="185"/>
    <col min="13323" max="13323" width="27.5703125" style="185" customWidth="1"/>
    <col min="13324" max="13568" width="11.42578125" style="185"/>
    <col min="13569" max="13569" width="39.42578125" style="185" bestFit="1" customWidth="1"/>
    <col min="13570" max="13570" width="91.42578125" style="185" customWidth="1"/>
    <col min="13571" max="13571" width="19.5703125" style="185" customWidth="1"/>
    <col min="13572" max="13572" width="17.5703125" style="185" bestFit="1" customWidth="1"/>
    <col min="13573" max="13574" width="11.42578125" style="185"/>
    <col min="13575" max="13576" width="16.85546875" style="185" bestFit="1" customWidth="1"/>
    <col min="13577" max="13578" width="11.42578125" style="185"/>
    <col min="13579" max="13579" width="27.5703125" style="185" customWidth="1"/>
    <col min="13580" max="13824" width="11.42578125" style="185"/>
    <col min="13825" max="13825" width="39.42578125" style="185" bestFit="1" customWidth="1"/>
    <col min="13826" max="13826" width="91.42578125" style="185" customWidth="1"/>
    <col min="13827" max="13827" width="19.5703125" style="185" customWidth="1"/>
    <col min="13828" max="13828" width="17.5703125" style="185" bestFit="1" customWidth="1"/>
    <col min="13829" max="13830" width="11.42578125" style="185"/>
    <col min="13831" max="13832" width="16.85546875" style="185" bestFit="1" customWidth="1"/>
    <col min="13833" max="13834" width="11.42578125" style="185"/>
    <col min="13835" max="13835" width="27.5703125" style="185" customWidth="1"/>
    <col min="13836" max="14080" width="11.42578125" style="185"/>
    <col min="14081" max="14081" width="39.42578125" style="185" bestFit="1" customWidth="1"/>
    <col min="14082" max="14082" width="91.42578125" style="185" customWidth="1"/>
    <col min="14083" max="14083" width="19.5703125" style="185" customWidth="1"/>
    <col min="14084" max="14084" width="17.5703125" style="185" bestFit="1" customWidth="1"/>
    <col min="14085" max="14086" width="11.42578125" style="185"/>
    <col min="14087" max="14088" width="16.85546875" style="185" bestFit="1" customWidth="1"/>
    <col min="14089" max="14090" width="11.42578125" style="185"/>
    <col min="14091" max="14091" width="27.5703125" style="185" customWidth="1"/>
    <col min="14092" max="14336" width="11.42578125" style="185"/>
    <col min="14337" max="14337" width="39.42578125" style="185" bestFit="1" customWidth="1"/>
    <col min="14338" max="14338" width="91.42578125" style="185" customWidth="1"/>
    <col min="14339" max="14339" width="19.5703125" style="185" customWidth="1"/>
    <col min="14340" max="14340" width="17.5703125" style="185" bestFit="1" customWidth="1"/>
    <col min="14341" max="14342" width="11.42578125" style="185"/>
    <col min="14343" max="14344" width="16.85546875" style="185" bestFit="1" customWidth="1"/>
    <col min="14345" max="14346" width="11.42578125" style="185"/>
    <col min="14347" max="14347" width="27.5703125" style="185" customWidth="1"/>
    <col min="14348" max="14592" width="11.42578125" style="185"/>
    <col min="14593" max="14593" width="39.42578125" style="185" bestFit="1" customWidth="1"/>
    <col min="14594" max="14594" width="91.42578125" style="185" customWidth="1"/>
    <col min="14595" max="14595" width="19.5703125" style="185" customWidth="1"/>
    <col min="14596" max="14596" width="17.5703125" style="185" bestFit="1" customWidth="1"/>
    <col min="14597" max="14598" width="11.42578125" style="185"/>
    <col min="14599" max="14600" width="16.85546875" style="185" bestFit="1" customWidth="1"/>
    <col min="14601" max="14602" width="11.42578125" style="185"/>
    <col min="14603" max="14603" width="27.5703125" style="185" customWidth="1"/>
    <col min="14604" max="14848" width="11.42578125" style="185"/>
    <col min="14849" max="14849" width="39.42578125" style="185" bestFit="1" customWidth="1"/>
    <col min="14850" max="14850" width="91.42578125" style="185" customWidth="1"/>
    <col min="14851" max="14851" width="19.5703125" style="185" customWidth="1"/>
    <col min="14852" max="14852" width="17.5703125" style="185" bestFit="1" customWidth="1"/>
    <col min="14853" max="14854" width="11.42578125" style="185"/>
    <col min="14855" max="14856" width="16.85546875" style="185" bestFit="1" customWidth="1"/>
    <col min="14857" max="14858" width="11.42578125" style="185"/>
    <col min="14859" max="14859" width="27.5703125" style="185" customWidth="1"/>
    <col min="14860" max="15104" width="11.42578125" style="185"/>
    <col min="15105" max="15105" width="39.42578125" style="185" bestFit="1" customWidth="1"/>
    <col min="15106" max="15106" width="91.42578125" style="185" customWidth="1"/>
    <col min="15107" max="15107" width="19.5703125" style="185" customWidth="1"/>
    <col min="15108" max="15108" width="17.5703125" style="185" bestFit="1" customWidth="1"/>
    <col min="15109" max="15110" width="11.42578125" style="185"/>
    <col min="15111" max="15112" width="16.85546875" style="185" bestFit="1" customWidth="1"/>
    <col min="15113" max="15114" width="11.42578125" style="185"/>
    <col min="15115" max="15115" width="27.5703125" style="185" customWidth="1"/>
    <col min="15116" max="15360" width="11.42578125" style="185"/>
    <col min="15361" max="15361" width="39.42578125" style="185" bestFit="1" customWidth="1"/>
    <col min="15362" max="15362" width="91.42578125" style="185" customWidth="1"/>
    <col min="15363" max="15363" width="19.5703125" style="185" customWidth="1"/>
    <col min="15364" max="15364" width="17.5703125" style="185" bestFit="1" customWidth="1"/>
    <col min="15365" max="15366" width="11.42578125" style="185"/>
    <col min="15367" max="15368" width="16.85546875" style="185" bestFit="1" customWidth="1"/>
    <col min="15369" max="15370" width="11.42578125" style="185"/>
    <col min="15371" max="15371" width="27.5703125" style="185" customWidth="1"/>
    <col min="15372" max="15616" width="11.42578125" style="185"/>
    <col min="15617" max="15617" width="39.42578125" style="185" bestFit="1" customWidth="1"/>
    <col min="15618" max="15618" width="91.42578125" style="185" customWidth="1"/>
    <col min="15619" max="15619" width="19.5703125" style="185" customWidth="1"/>
    <col min="15620" max="15620" width="17.5703125" style="185" bestFit="1" customWidth="1"/>
    <col min="15621" max="15622" width="11.42578125" style="185"/>
    <col min="15623" max="15624" width="16.85546875" style="185" bestFit="1" customWidth="1"/>
    <col min="15625" max="15626" width="11.42578125" style="185"/>
    <col min="15627" max="15627" width="27.5703125" style="185" customWidth="1"/>
    <col min="15628" max="15872" width="11.42578125" style="185"/>
    <col min="15873" max="15873" width="39.42578125" style="185" bestFit="1" customWidth="1"/>
    <col min="15874" max="15874" width="91.42578125" style="185" customWidth="1"/>
    <col min="15875" max="15875" width="19.5703125" style="185" customWidth="1"/>
    <col min="15876" max="15876" width="17.5703125" style="185" bestFit="1" customWidth="1"/>
    <col min="15877" max="15878" width="11.42578125" style="185"/>
    <col min="15879" max="15880" width="16.85546875" style="185" bestFit="1" customWidth="1"/>
    <col min="15881" max="15882" width="11.42578125" style="185"/>
    <col min="15883" max="15883" width="27.5703125" style="185" customWidth="1"/>
    <col min="15884" max="16128" width="11.42578125" style="185"/>
    <col min="16129" max="16129" width="39.42578125" style="185" bestFit="1" customWidth="1"/>
    <col min="16130" max="16130" width="91.42578125" style="185" customWidth="1"/>
    <col min="16131" max="16131" width="19.5703125" style="185" customWidth="1"/>
    <col min="16132" max="16132" width="17.5703125" style="185" bestFit="1" customWidth="1"/>
    <col min="16133" max="16134" width="11.42578125" style="185"/>
    <col min="16135" max="16136" width="16.85546875" style="185" bestFit="1" customWidth="1"/>
    <col min="16137" max="16138" width="11.42578125" style="185"/>
    <col min="16139" max="16139" width="27.5703125" style="185" customWidth="1"/>
    <col min="16140" max="16384" width="11.42578125" style="185"/>
  </cols>
  <sheetData>
    <row r="1" spans="1:2" ht="19.5" customHeight="1">
      <c r="A1" s="184" t="s">
        <v>568</v>
      </c>
    </row>
    <row r="2" spans="1:2" ht="19.5" customHeight="1">
      <c r="A2" s="184"/>
    </row>
    <row r="3" spans="1:2" ht="19.5" customHeight="1">
      <c r="A3" s="184" t="s">
        <v>569</v>
      </c>
    </row>
    <row r="4" spans="1:2" s="188" customFormat="1" ht="19.5" customHeight="1">
      <c r="A4" s="186" t="s">
        <v>570</v>
      </c>
      <c r="B4" s="187" t="s">
        <v>890</v>
      </c>
    </row>
    <row r="5" spans="1:2" s="188" customFormat="1" ht="29.25" customHeight="1">
      <c r="A5" s="186" t="s">
        <v>571</v>
      </c>
      <c r="B5" s="187" t="s">
        <v>572</v>
      </c>
    </row>
    <row r="6" spans="1:2" s="188" customFormat="1" ht="29.25" customHeight="1">
      <c r="A6" s="186" t="s">
        <v>573</v>
      </c>
      <c r="B6" s="189" t="s">
        <v>574</v>
      </c>
    </row>
    <row r="7" spans="1:2" s="188" customFormat="1" ht="29.25" customHeight="1">
      <c r="A7" s="186" t="s">
        <v>575</v>
      </c>
      <c r="B7" s="190" t="s">
        <v>576</v>
      </c>
    </row>
    <row r="8" spans="1:2" s="188" customFormat="1" ht="84" customHeight="1">
      <c r="A8" s="186" t="s">
        <v>577</v>
      </c>
      <c r="B8" s="191" t="s">
        <v>578</v>
      </c>
    </row>
    <row r="9" spans="1:2" s="188" customFormat="1" ht="174" customHeight="1">
      <c r="A9" s="186" t="s">
        <v>579</v>
      </c>
      <c r="B9" s="192" t="s">
        <v>580</v>
      </c>
    </row>
    <row r="10" spans="1:2" s="188" customFormat="1" ht="29.25" customHeight="1">
      <c r="A10" s="186" t="s">
        <v>581</v>
      </c>
      <c r="B10" s="187" t="s">
        <v>582</v>
      </c>
    </row>
    <row r="11" spans="1:2" s="188" customFormat="1" ht="29.25" customHeight="1">
      <c r="A11" s="186" t="s">
        <v>583</v>
      </c>
      <c r="B11" s="193">
        <v>650301190369.32056</v>
      </c>
    </row>
    <row r="12" spans="1:2" s="188" customFormat="1" ht="29.25" customHeight="1">
      <c r="A12" s="186" t="s">
        <v>584</v>
      </c>
      <c r="B12" s="187" t="s">
        <v>585</v>
      </c>
    </row>
    <row r="13" spans="1:2" s="188" customFormat="1" ht="29.25" customHeight="1">
      <c r="A13" s="186" t="s">
        <v>586</v>
      </c>
      <c r="B13" s="187" t="s">
        <v>585</v>
      </c>
    </row>
    <row r="14" spans="1:2" s="188" customFormat="1" ht="29.25" customHeight="1">
      <c r="A14" s="186" t="s">
        <v>587</v>
      </c>
      <c r="B14" s="194">
        <v>45321</v>
      </c>
    </row>
    <row r="15" spans="1:2" s="188" customFormat="1" ht="29.25" customHeight="1">
      <c r="A15" s="195"/>
    </row>
    <row r="16" spans="1:2" ht="19.5" customHeight="1">
      <c r="A16" s="196" t="s">
        <v>588</v>
      </c>
    </row>
    <row r="17" spans="1:11" s="198" customFormat="1" ht="47.25" customHeight="1">
      <c r="A17" s="197" t="s">
        <v>589</v>
      </c>
      <c r="B17" s="197" t="s">
        <v>131</v>
      </c>
      <c r="C17" s="197" t="s">
        <v>590</v>
      </c>
      <c r="D17" s="197" t="s">
        <v>591</v>
      </c>
      <c r="E17" s="197" t="s">
        <v>132</v>
      </c>
      <c r="F17" s="197" t="s">
        <v>592</v>
      </c>
      <c r="G17" s="197" t="s">
        <v>133</v>
      </c>
      <c r="H17" s="197" t="s">
        <v>134</v>
      </c>
      <c r="I17" s="197" t="s">
        <v>593</v>
      </c>
      <c r="J17" s="197" t="s">
        <v>130</v>
      </c>
      <c r="K17" s="197" t="s">
        <v>135</v>
      </c>
    </row>
    <row r="18" spans="1:11" ht="22.5" customHeight="1">
      <c r="A18" s="199" t="s">
        <v>136</v>
      </c>
      <c r="B18" s="200" t="s">
        <v>594</v>
      </c>
      <c r="C18" s="199" t="s">
        <v>137</v>
      </c>
      <c r="D18" s="199">
        <v>12</v>
      </c>
      <c r="E18" s="199" t="s">
        <v>138</v>
      </c>
      <c r="F18" s="201" t="s">
        <v>595</v>
      </c>
      <c r="G18" s="202">
        <v>7663600</v>
      </c>
      <c r="H18" s="202">
        <v>7663600</v>
      </c>
      <c r="I18" s="203" t="s">
        <v>463</v>
      </c>
      <c r="J18" s="199" t="s">
        <v>596</v>
      </c>
      <c r="K18" s="199" t="s">
        <v>597</v>
      </c>
    </row>
    <row r="19" spans="1:11" ht="22.5" customHeight="1">
      <c r="A19" s="199" t="s">
        <v>139</v>
      </c>
      <c r="B19" s="200" t="s">
        <v>598</v>
      </c>
      <c r="C19" s="199" t="s">
        <v>140</v>
      </c>
      <c r="D19" s="199">
        <v>5</v>
      </c>
      <c r="E19" s="199" t="s">
        <v>138</v>
      </c>
      <c r="F19" s="201" t="s">
        <v>595</v>
      </c>
      <c r="G19" s="202">
        <v>150281200</v>
      </c>
      <c r="H19" s="202">
        <v>150281200</v>
      </c>
      <c r="I19" s="203" t="s">
        <v>129</v>
      </c>
      <c r="J19" s="199" t="s">
        <v>49</v>
      </c>
      <c r="K19" s="199" t="s">
        <v>599</v>
      </c>
    </row>
    <row r="20" spans="1:11" ht="22.5" customHeight="1">
      <c r="A20" s="199">
        <v>84111600</v>
      </c>
      <c r="B20" s="200" t="s">
        <v>600</v>
      </c>
      <c r="C20" s="199" t="s">
        <v>141</v>
      </c>
      <c r="D20" s="199">
        <v>24</v>
      </c>
      <c r="E20" s="199" t="s">
        <v>142</v>
      </c>
      <c r="F20" s="201" t="s">
        <v>595</v>
      </c>
      <c r="G20" s="202">
        <v>1057822451</v>
      </c>
      <c r="H20" s="202">
        <v>423952189</v>
      </c>
      <c r="I20" s="204" t="s">
        <v>143</v>
      </c>
      <c r="J20" s="199" t="s">
        <v>601</v>
      </c>
      <c r="K20" s="199" t="s">
        <v>599</v>
      </c>
    </row>
    <row r="21" spans="1:11" ht="22.5" customHeight="1">
      <c r="A21" s="199" t="s">
        <v>145</v>
      </c>
      <c r="B21" s="200" t="s">
        <v>602</v>
      </c>
      <c r="C21" s="199" t="s">
        <v>141</v>
      </c>
      <c r="D21" s="199">
        <v>12</v>
      </c>
      <c r="E21" s="199" t="s">
        <v>138</v>
      </c>
      <c r="F21" s="201" t="s">
        <v>595</v>
      </c>
      <c r="G21" s="202">
        <v>4535784076</v>
      </c>
      <c r="H21" s="202">
        <v>4535784076</v>
      </c>
      <c r="I21" s="203" t="s">
        <v>129</v>
      </c>
      <c r="J21" s="199" t="s">
        <v>49</v>
      </c>
      <c r="K21" s="199" t="s">
        <v>599</v>
      </c>
    </row>
    <row r="22" spans="1:11" ht="22.5" customHeight="1">
      <c r="A22" s="199" t="s">
        <v>146</v>
      </c>
      <c r="B22" s="200" t="s">
        <v>603</v>
      </c>
      <c r="C22" s="199" t="s">
        <v>147</v>
      </c>
      <c r="D22" s="199">
        <v>12</v>
      </c>
      <c r="E22" s="199" t="s">
        <v>138</v>
      </c>
      <c r="F22" s="201" t="s">
        <v>595</v>
      </c>
      <c r="G22" s="202">
        <v>285600000</v>
      </c>
      <c r="H22" s="202">
        <v>285600000</v>
      </c>
      <c r="I22" s="203" t="s">
        <v>129</v>
      </c>
      <c r="J22" s="199" t="s">
        <v>49</v>
      </c>
      <c r="K22" s="199" t="s">
        <v>599</v>
      </c>
    </row>
    <row r="23" spans="1:11" ht="22.5" customHeight="1">
      <c r="A23" s="199">
        <v>80131800</v>
      </c>
      <c r="B23" s="200" t="s">
        <v>604</v>
      </c>
      <c r="C23" s="199" t="s">
        <v>148</v>
      </c>
      <c r="D23" s="199">
        <v>12</v>
      </c>
      <c r="E23" s="199" t="s">
        <v>142</v>
      </c>
      <c r="F23" s="201" t="s">
        <v>595</v>
      </c>
      <c r="G23" s="202">
        <v>3321731076</v>
      </c>
      <c r="H23" s="202">
        <v>3321731076</v>
      </c>
      <c r="I23" s="203" t="s">
        <v>129</v>
      </c>
      <c r="J23" s="199" t="s">
        <v>49</v>
      </c>
      <c r="K23" s="199" t="s">
        <v>605</v>
      </c>
    </row>
    <row r="24" spans="1:11" ht="22.5" customHeight="1">
      <c r="A24" s="199" t="s">
        <v>149</v>
      </c>
      <c r="B24" s="200" t="s">
        <v>606</v>
      </c>
      <c r="C24" s="205" t="s">
        <v>148</v>
      </c>
      <c r="D24" s="199">
        <v>12</v>
      </c>
      <c r="E24" s="199" t="s">
        <v>138</v>
      </c>
      <c r="F24" s="201" t="s">
        <v>595</v>
      </c>
      <c r="G24" s="202">
        <v>150535000</v>
      </c>
      <c r="H24" s="202">
        <v>150535000</v>
      </c>
      <c r="I24" s="203" t="s">
        <v>129</v>
      </c>
      <c r="J24" s="199" t="s">
        <v>49</v>
      </c>
      <c r="K24" s="199" t="s">
        <v>607</v>
      </c>
    </row>
    <row r="25" spans="1:11" ht="22.5" customHeight="1">
      <c r="A25" s="199" t="s">
        <v>149</v>
      </c>
      <c r="B25" s="200" t="s">
        <v>608</v>
      </c>
      <c r="C25" s="206" t="s">
        <v>140</v>
      </c>
      <c r="D25" s="199">
        <v>12</v>
      </c>
      <c r="E25" s="199" t="s">
        <v>138</v>
      </c>
      <c r="F25" s="201" t="s">
        <v>595</v>
      </c>
      <c r="G25" s="202">
        <v>106422300</v>
      </c>
      <c r="H25" s="202">
        <v>106422300</v>
      </c>
      <c r="I25" s="203" t="s">
        <v>129</v>
      </c>
      <c r="J25" s="199" t="s">
        <v>49</v>
      </c>
      <c r="K25" s="199" t="s">
        <v>607</v>
      </c>
    </row>
    <row r="26" spans="1:11" ht="22.5" customHeight="1">
      <c r="A26" s="199">
        <v>80101700</v>
      </c>
      <c r="B26" s="200" t="s">
        <v>609</v>
      </c>
      <c r="C26" s="205" t="s">
        <v>150</v>
      </c>
      <c r="D26" s="199">
        <v>12</v>
      </c>
      <c r="E26" s="199" t="s">
        <v>138</v>
      </c>
      <c r="F26" s="201" t="s">
        <v>595</v>
      </c>
      <c r="G26" s="202">
        <v>100000000</v>
      </c>
      <c r="H26" s="202">
        <v>100000000</v>
      </c>
      <c r="I26" s="203" t="s">
        <v>129</v>
      </c>
      <c r="J26" s="199" t="s">
        <v>49</v>
      </c>
      <c r="K26" s="199" t="s">
        <v>610</v>
      </c>
    </row>
    <row r="27" spans="1:11" ht="22.5" customHeight="1">
      <c r="A27" s="199" t="s">
        <v>151</v>
      </c>
      <c r="B27" s="200" t="s">
        <v>611</v>
      </c>
      <c r="C27" s="205" t="s">
        <v>140</v>
      </c>
      <c r="D27" s="199">
        <v>6</v>
      </c>
      <c r="E27" s="199" t="s">
        <v>138</v>
      </c>
      <c r="F27" s="201" t="s">
        <v>595</v>
      </c>
      <c r="G27" s="202">
        <v>200000000</v>
      </c>
      <c r="H27" s="202">
        <v>200000000</v>
      </c>
      <c r="I27" s="203" t="s">
        <v>129</v>
      </c>
      <c r="J27" s="199" t="s">
        <v>49</v>
      </c>
      <c r="K27" s="199" t="s">
        <v>610</v>
      </c>
    </row>
    <row r="28" spans="1:11" ht="22.5" customHeight="1">
      <c r="A28" s="199" t="s">
        <v>152</v>
      </c>
      <c r="B28" s="200" t="s">
        <v>612</v>
      </c>
      <c r="C28" s="205" t="s">
        <v>150</v>
      </c>
      <c r="D28" s="199">
        <v>12</v>
      </c>
      <c r="E28" s="199" t="s">
        <v>138</v>
      </c>
      <c r="F28" s="201" t="s">
        <v>595</v>
      </c>
      <c r="G28" s="202">
        <v>118000000</v>
      </c>
      <c r="H28" s="202">
        <v>118000000</v>
      </c>
      <c r="I28" s="203" t="s">
        <v>129</v>
      </c>
      <c r="J28" s="199" t="s">
        <v>49</v>
      </c>
      <c r="K28" s="199" t="s">
        <v>610</v>
      </c>
    </row>
    <row r="29" spans="1:11" ht="22.5" customHeight="1">
      <c r="A29" s="199">
        <v>55101500</v>
      </c>
      <c r="B29" s="200" t="s">
        <v>613</v>
      </c>
      <c r="C29" s="199" t="s">
        <v>140</v>
      </c>
      <c r="D29" s="199">
        <v>12</v>
      </c>
      <c r="E29" s="199" t="s">
        <v>138</v>
      </c>
      <c r="F29" s="201" t="s">
        <v>595</v>
      </c>
      <c r="G29" s="202">
        <v>42337200</v>
      </c>
      <c r="H29" s="202">
        <v>42337200</v>
      </c>
      <c r="I29" s="203" t="s">
        <v>129</v>
      </c>
      <c r="J29" s="199" t="s">
        <v>49</v>
      </c>
      <c r="K29" s="199" t="s">
        <v>614</v>
      </c>
    </row>
    <row r="30" spans="1:11" ht="22.5" customHeight="1">
      <c r="A30" s="199" t="s">
        <v>153</v>
      </c>
      <c r="B30" s="200" t="s">
        <v>615</v>
      </c>
      <c r="C30" s="199" t="s">
        <v>141</v>
      </c>
      <c r="D30" s="199">
        <v>6</v>
      </c>
      <c r="E30" s="199" t="s">
        <v>138</v>
      </c>
      <c r="F30" s="201" t="s">
        <v>595</v>
      </c>
      <c r="G30" s="202">
        <v>350000000</v>
      </c>
      <c r="H30" s="202">
        <v>350000000</v>
      </c>
      <c r="I30" s="203" t="s">
        <v>129</v>
      </c>
      <c r="J30" s="199" t="s">
        <v>49</v>
      </c>
      <c r="K30" s="199" t="s">
        <v>616</v>
      </c>
    </row>
    <row r="31" spans="1:11" ht="22.5" customHeight="1">
      <c r="A31" s="199" t="s">
        <v>154</v>
      </c>
      <c r="B31" s="200" t="s">
        <v>617</v>
      </c>
      <c r="C31" s="199" t="s">
        <v>141</v>
      </c>
      <c r="D31" s="199">
        <v>12</v>
      </c>
      <c r="E31" s="199" t="s">
        <v>138</v>
      </c>
      <c r="F31" s="201" t="s">
        <v>595</v>
      </c>
      <c r="G31" s="202">
        <v>2500000000</v>
      </c>
      <c r="H31" s="202">
        <v>2500000000</v>
      </c>
      <c r="I31" s="204" t="s">
        <v>129</v>
      </c>
      <c r="J31" s="199" t="s">
        <v>49</v>
      </c>
      <c r="K31" s="199" t="s">
        <v>618</v>
      </c>
    </row>
    <row r="32" spans="1:11" ht="22.5" customHeight="1">
      <c r="A32" s="199" t="s">
        <v>155</v>
      </c>
      <c r="B32" s="200" t="s">
        <v>619</v>
      </c>
      <c r="C32" s="199" t="s">
        <v>156</v>
      </c>
      <c r="D32" s="199">
        <v>12</v>
      </c>
      <c r="E32" s="199" t="s">
        <v>138</v>
      </c>
      <c r="F32" s="201" t="s">
        <v>595</v>
      </c>
      <c r="G32" s="207">
        <v>360000000</v>
      </c>
      <c r="H32" s="207">
        <v>360000000</v>
      </c>
      <c r="I32" s="204" t="s">
        <v>129</v>
      </c>
      <c r="J32" s="199" t="s">
        <v>49</v>
      </c>
      <c r="K32" s="199" t="s">
        <v>618</v>
      </c>
    </row>
    <row r="33" spans="1:11" ht="22.5" customHeight="1">
      <c r="A33" s="199" t="s">
        <v>157</v>
      </c>
      <c r="B33" s="200" t="s">
        <v>620</v>
      </c>
      <c r="C33" s="199" t="s">
        <v>158</v>
      </c>
      <c r="D33" s="199">
        <v>12</v>
      </c>
      <c r="E33" s="199" t="s">
        <v>138</v>
      </c>
      <c r="F33" s="201" t="s">
        <v>595</v>
      </c>
      <c r="G33" s="202">
        <v>38000000</v>
      </c>
      <c r="H33" s="202">
        <v>38000000</v>
      </c>
      <c r="I33" s="204" t="s">
        <v>129</v>
      </c>
      <c r="J33" s="199" t="s">
        <v>49</v>
      </c>
      <c r="K33" s="199" t="s">
        <v>618</v>
      </c>
    </row>
    <row r="34" spans="1:11" ht="22.5" customHeight="1">
      <c r="A34" s="199" t="s">
        <v>157</v>
      </c>
      <c r="B34" s="200" t="s">
        <v>621</v>
      </c>
      <c r="C34" s="199" t="s">
        <v>158</v>
      </c>
      <c r="D34" s="199">
        <v>12</v>
      </c>
      <c r="E34" s="199" t="s">
        <v>138</v>
      </c>
      <c r="F34" s="201" t="s">
        <v>595</v>
      </c>
      <c r="G34" s="202">
        <v>690000000</v>
      </c>
      <c r="H34" s="202">
        <v>690000000</v>
      </c>
      <c r="I34" s="204" t="s">
        <v>129</v>
      </c>
      <c r="J34" s="199" t="s">
        <v>49</v>
      </c>
      <c r="K34" s="199" t="s">
        <v>618</v>
      </c>
    </row>
    <row r="35" spans="1:11" ht="22.5" customHeight="1">
      <c r="A35" s="199" t="s">
        <v>159</v>
      </c>
      <c r="B35" s="200" t="s">
        <v>622</v>
      </c>
      <c r="C35" s="199" t="s">
        <v>160</v>
      </c>
      <c r="D35" s="199">
        <v>12</v>
      </c>
      <c r="E35" s="199" t="s">
        <v>138</v>
      </c>
      <c r="F35" s="201" t="s">
        <v>595</v>
      </c>
      <c r="G35" s="207">
        <v>2712206196</v>
      </c>
      <c r="H35" s="207">
        <v>2712206196</v>
      </c>
      <c r="I35" s="204" t="s">
        <v>129</v>
      </c>
      <c r="J35" s="199" t="s">
        <v>49</v>
      </c>
      <c r="K35" s="199" t="s">
        <v>623</v>
      </c>
    </row>
    <row r="36" spans="1:11" ht="22.5" customHeight="1">
      <c r="A36" s="199">
        <v>80121610</v>
      </c>
      <c r="B36" s="200" t="s">
        <v>624</v>
      </c>
      <c r="C36" s="199" t="s">
        <v>161</v>
      </c>
      <c r="D36" s="199">
        <v>12</v>
      </c>
      <c r="E36" s="199" t="s">
        <v>142</v>
      </c>
      <c r="F36" s="201" t="s">
        <v>595</v>
      </c>
      <c r="G36" s="202">
        <v>8000000000</v>
      </c>
      <c r="H36" s="202">
        <v>8000000000</v>
      </c>
      <c r="I36" s="204" t="s">
        <v>129</v>
      </c>
      <c r="J36" s="199" t="s">
        <v>49</v>
      </c>
      <c r="K36" s="199" t="s">
        <v>625</v>
      </c>
    </row>
    <row r="37" spans="1:11" ht="22.5" customHeight="1">
      <c r="A37" s="199">
        <v>94101503</v>
      </c>
      <c r="B37" s="200" t="s">
        <v>626</v>
      </c>
      <c r="C37" s="199" t="s">
        <v>162</v>
      </c>
      <c r="D37" s="199">
        <v>12</v>
      </c>
      <c r="E37" s="199" t="s">
        <v>138</v>
      </c>
      <c r="F37" s="201" t="s">
        <v>595</v>
      </c>
      <c r="G37" s="202">
        <v>10800000</v>
      </c>
      <c r="H37" s="202">
        <v>10800000</v>
      </c>
      <c r="I37" s="204" t="s">
        <v>129</v>
      </c>
      <c r="J37" s="199" t="s">
        <v>49</v>
      </c>
      <c r="K37" s="199" t="s">
        <v>625</v>
      </c>
    </row>
    <row r="38" spans="1:11" ht="22.5" customHeight="1">
      <c r="A38" s="199" t="s">
        <v>163</v>
      </c>
      <c r="B38" s="200" t="s">
        <v>627</v>
      </c>
      <c r="C38" s="199" t="s">
        <v>158</v>
      </c>
      <c r="D38" s="199">
        <v>24</v>
      </c>
      <c r="E38" s="199" t="s">
        <v>138</v>
      </c>
      <c r="F38" s="201" t="s">
        <v>595</v>
      </c>
      <c r="G38" s="202">
        <v>0</v>
      </c>
      <c r="H38" s="202">
        <v>0</v>
      </c>
      <c r="I38" s="204" t="s">
        <v>129</v>
      </c>
      <c r="J38" s="199" t="s">
        <v>49</v>
      </c>
      <c r="K38" s="199" t="s">
        <v>625</v>
      </c>
    </row>
    <row r="39" spans="1:11" ht="22.5" customHeight="1">
      <c r="A39" s="199">
        <v>80121500</v>
      </c>
      <c r="B39" s="200" t="s">
        <v>628</v>
      </c>
      <c r="C39" s="199" t="s">
        <v>141</v>
      </c>
      <c r="D39" s="199">
        <v>12</v>
      </c>
      <c r="E39" s="199" t="s">
        <v>138</v>
      </c>
      <c r="F39" s="201" t="s">
        <v>595</v>
      </c>
      <c r="G39" s="202">
        <v>300000000</v>
      </c>
      <c r="H39" s="202">
        <v>300000000</v>
      </c>
      <c r="I39" s="204" t="s">
        <v>129</v>
      </c>
      <c r="J39" s="199" t="s">
        <v>49</v>
      </c>
      <c r="K39" s="199" t="s">
        <v>625</v>
      </c>
    </row>
    <row r="40" spans="1:11" ht="22.5" customHeight="1">
      <c r="A40" s="199">
        <v>80121610</v>
      </c>
      <c r="B40" s="200" t="s">
        <v>629</v>
      </c>
      <c r="C40" s="199" t="s">
        <v>141</v>
      </c>
      <c r="D40" s="199">
        <v>12</v>
      </c>
      <c r="E40" s="199" t="s">
        <v>142</v>
      </c>
      <c r="F40" s="201" t="s">
        <v>595</v>
      </c>
      <c r="G40" s="202">
        <v>6330000000</v>
      </c>
      <c r="H40" s="202">
        <v>6330000000</v>
      </c>
      <c r="I40" s="204" t="s">
        <v>129</v>
      </c>
      <c r="J40" s="199" t="s">
        <v>49</v>
      </c>
      <c r="K40" s="199" t="s">
        <v>625</v>
      </c>
    </row>
    <row r="41" spans="1:11" ht="22.5" customHeight="1">
      <c r="A41" s="199" t="s">
        <v>164</v>
      </c>
      <c r="B41" s="200" t="s">
        <v>630</v>
      </c>
      <c r="C41" s="199" t="s">
        <v>150</v>
      </c>
      <c r="D41" s="199">
        <v>12</v>
      </c>
      <c r="E41" s="199" t="s">
        <v>165</v>
      </c>
      <c r="F41" s="201" t="s">
        <v>595</v>
      </c>
      <c r="G41" s="202">
        <v>737000000</v>
      </c>
      <c r="H41" s="202">
        <v>737000000</v>
      </c>
      <c r="I41" s="204" t="s">
        <v>129</v>
      </c>
      <c r="J41" s="199" t="s">
        <v>49</v>
      </c>
      <c r="K41" s="199" t="s">
        <v>625</v>
      </c>
    </row>
    <row r="42" spans="1:11" ht="22.5" customHeight="1">
      <c r="A42" s="199" t="s">
        <v>163</v>
      </c>
      <c r="B42" s="200" t="s">
        <v>631</v>
      </c>
      <c r="C42" s="199" t="s">
        <v>150</v>
      </c>
      <c r="D42" s="199">
        <v>12</v>
      </c>
      <c r="E42" s="199" t="s">
        <v>138</v>
      </c>
      <c r="F42" s="201" t="s">
        <v>595</v>
      </c>
      <c r="G42" s="202">
        <v>360000000</v>
      </c>
      <c r="H42" s="202">
        <v>360000000</v>
      </c>
      <c r="I42" s="204" t="s">
        <v>129</v>
      </c>
      <c r="J42" s="199" t="s">
        <v>49</v>
      </c>
      <c r="K42" s="199" t="s">
        <v>625</v>
      </c>
    </row>
    <row r="43" spans="1:11" ht="22.5" customHeight="1">
      <c r="A43" s="199">
        <v>80131800</v>
      </c>
      <c r="B43" s="200" t="s">
        <v>632</v>
      </c>
      <c r="C43" s="199" t="s">
        <v>137</v>
      </c>
      <c r="D43" s="199">
        <v>12</v>
      </c>
      <c r="E43" s="199" t="s">
        <v>138</v>
      </c>
      <c r="F43" s="201" t="s">
        <v>595</v>
      </c>
      <c r="G43" s="202">
        <v>2758500000</v>
      </c>
      <c r="H43" s="202">
        <v>2758500000</v>
      </c>
      <c r="I43" s="204" t="s">
        <v>129</v>
      </c>
      <c r="J43" s="199" t="s">
        <v>49</v>
      </c>
      <c r="K43" s="199" t="s">
        <v>625</v>
      </c>
    </row>
    <row r="44" spans="1:11" ht="22.5" customHeight="1">
      <c r="A44" s="199" t="s">
        <v>166</v>
      </c>
      <c r="B44" s="200" t="s">
        <v>633</v>
      </c>
      <c r="C44" s="204" t="s">
        <v>140</v>
      </c>
      <c r="D44" s="199">
        <v>12</v>
      </c>
      <c r="E44" s="199" t="s">
        <v>165</v>
      </c>
      <c r="F44" s="201" t="s">
        <v>595</v>
      </c>
      <c r="G44" s="208">
        <v>1614000000</v>
      </c>
      <c r="H44" s="208">
        <v>1614000000</v>
      </c>
      <c r="I44" s="204" t="s">
        <v>129</v>
      </c>
      <c r="J44" s="199" t="s">
        <v>49</v>
      </c>
      <c r="K44" s="199" t="s">
        <v>634</v>
      </c>
    </row>
    <row r="45" spans="1:11" ht="22.5" customHeight="1">
      <c r="A45" s="199" t="s">
        <v>167</v>
      </c>
      <c r="B45" s="200" t="s">
        <v>635</v>
      </c>
      <c r="C45" s="199" t="s">
        <v>158</v>
      </c>
      <c r="D45" s="199">
        <v>6</v>
      </c>
      <c r="E45" s="199" t="s">
        <v>138</v>
      </c>
      <c r="F45" s="201" t="s">
        <v>595</v>
      </c>
      <c r="G45" s="202">
        <v>300000000</v>
      </c>
      <c r="H45" s="202">
        <v>300000000</v>
      </c>
      <c r="I45" s="203" t="s">
        <v>129</v>
      </c>
      <c r="J45" s="199" t="s">
        <v>49</v>
      </c>
      <c r="K45" s="199" t="s">
        <v>168</v>
      </c>
    </row>
    <row r="46" spans="1:11" ht="22.5" customHeight="1">
      <c r="A46" s="199" t="s">
        <v>169</v>
      </c>
      <c r="B46" s="200" t="s">
        <v>636</v>
      </c>
      <c r="C46" s="199" t="s">
        <v>158</v>
      </c>
      <c r="D46" s="199">
        <v>5</v>
      </c>
      <c r="E46" s="199" t="s">
        <v>138</v>
      </c>
      <c r="F46" s="201" t="s">
        <v>595</v>
      </c>
      <c r="G46" s="202">
        <v>250000000</v>
      </c>
      <c r="H46" s="202">
        <v>250000000</v>
      </c>
      <c r="I46" s="203" t="s">
        <v>129</v>
      </c>
      <c r="J46" s="199" t="s">
        <v>49</v>
      </c>
      <c r="K46" s="199" t="s">
        <v>168</v>
      </c>
    </row>
    <row r="47" spans="1:11" ht="22.5" customHeight="1">
      <c r="A47" s="209">
        <v>80101500</v>
      </c>
      <c r="B47" s="200" t="s">
        <v>637</v>
      </c>
      <c r="C47" s="210" t="s">
        <v>147</v>
      </c>
      <c r="D47" s="199">
        <v>12</v>
      </c>
      <c r="E47" s="199" t="s">
        <v>138</v>
      </c>
      <c r="F47" s="201" t="s">
        <v>595</v>
      </c>
      <c r="G47" s="211">
        <v>5800000</v>
      </c>
      <c r="H47" s="211">
        <v>5800000</v>
      </c>
      <c r="I47" s="203" t="s">
        <v>129</v>
      </c>
      <c r="J47" s="199" t="s">
        <v>49</v>
      </c>
      <c r="K47" s="199" t="s">
        <v>170</v>
      </c>
    </row>
    <row r="48" spans="1:11" ht="22.5" customHeight="1">
      <c r="A48" s="209">
        <v>84111603</v>
      </c>
      <c r="B48" s="200" t="s">
        <v>638</v>
      </c>
      <c r="C48" s="210" t="s">
        <v>137</v>
      </c>
      <c r="D48" s="199">
        <v>0.5</v>
      </c>
      <c r="E48" s="199" t="s">
        <v>138</v>
      </c>
      <c r="F48" s="201" t="s">
        <v>595</v>
      </c>
      <c r="G48" s="211">
        <v>40000000</v>
      </c>
      <c r="H48" s="211">
        <v>40000000</v>
      </c>
      <c r="I48" s="203" t="s">
        <v>129</v>
      </c>
      <c r="J48" s="199" t="s">
        <v>49</v>
      </c>
      <c r="K48" s="199" t="s">
        <v>170</v>
      </c>
    </row>
    <row r="49" spans="1:11" ht="22.5" customHeight="1">
      <c r="A49" s="209">
        <v>80101500</v>
      </c>
      <c r="B49" s="200" t="s">
        <v>639</v>
      </c>
      <c r="C49" s="210" t="s">
        <v>140</v>
      </c>
      <c r="D49" s="199">
        <v>5</v>
      </c>
      <c r="E49" s="199" t="s">
        <v>171</v>
      </c>
      <c r="F49" s="201" t="s">
        <v>595</v>
      </c>
      <c r="G49" s="212">
        <v>400000000</v>
      </c>
      <c r="H49" s="212">
        <v>400000000</v>
      </c>
      <c r="I49" s="203" t="s">
        <v>129</v>
      </c>
      <c r="J49" s="199" t="s">
        <v>49</v>
      </c>
      <c r="K49" s="199" t="s">
        <v>172</v>
      </c>
    </row>
    <row r="50" spans="1:11" ht="22.5" customHeight="1">
      <c r="A50" s="199">
        <v>80101601</v>
      </c>
      <c r="B50" s="200" t="s">
        <v>640</v>
      </c>
      <c r="C50" s="210" t="s">
        <v>141</v>
      </c>
      <c r="D50" s="199">
        <v>6</v>
      </c>
      <c r="E50" s="199" t="s">
        <v>138</v>
      </c>
      <c r="F50" s="201" t="s">
        <v>595</v>
      </c>
      <c r="G50" s="212">
        <v>651885019</v>
      </c>
      <c r="H50" s="212">
        <v>651885019</v>
      </c>
      <c r="I50" s="203" t="s">
        <v>129</v>
      </c>
      <c r="J50" s="199" t="s">
        <v>49</v>
      </c>
      <c r="K50" s="199" t="s">
        <v>172</v>
      </c>
    </row>
    <row r="51" spans="1:11" ht="22.5" customHeight="1">
      <c r="A51" s="209">
        <v>80101500</v>
      </c>
      <c r="B51" s="200" t="s">
        <v>641</v>
      </c>
      <c r="C51" s="210" t="s">
        <v>156</v>
      </c>
      <c r="D51" s="199">
        <v>3</v>
      </c>
      <c r="E51" s="199" t="s">
        <v>138</v>
      </c>
      <c r="F51" s="201" t="s">
        <v>595</v>
      </c>
      <c r="G51" s="212">
        <v>40000000</v>
      </c>
      <c r="H51" s="212">
        <v>40000000</v>
      </c>
      <c r="I51" s="203" t="s">
        <v>129</v>
      </c>
      <c r="J51" s="199" t="s">
        <v>49</v>
      </c>
      <c r="K51" s="199" t="s">
        <v>172</v>
      </c>
    </row>
    <row r="52" spans="1:11" ht="22.5" customHeight="1">
      <c r="A52" s="199">
        <v>80131802</v>
      </c>
      <c r="B52" s="200" t="s">
        <v>642</v>
      </c>
      <c r="C52" s="199" t="s">
        <v>173</v>
      </c>
      <c r="D52" s="199">
        <v>12</v>
      </c>
      <c r="E52" s="199" t="s">
        <v>142</v>
      </c>
      <c r="F52" s="201" t="s">
        <v>595</v>
      </c>
      <c r="G52" s="202">
        <v>6635458619</v>
      </c>
      <c r="H52" s="202">
        <v>6635458619</v>
      </c>
      <c r="I52" s="203" t="s">
        <v>129</v>
      </c>
      <c r="J52" s="199" t="s">
        <v>49</v>
      </c>
      <c r="K52" s="199" t="s">
        <v>174</v>
      </c>
    </row>
    <row r="53" spans="1:11" ht="22.5" customHeight="1">
      <c r="A53" s="199">
        <v>55101504</v>
      </c>
      <c r="B53" s="200" t="s">
        <v>643</v>
      </c>
      <c r="C53" s="199" t="s">
        <v>160</v>
      </c>
      <c r="D53" s="199">
        <v>12</v>
      </c>
      <c r="E53" s="199" t="s">
        <v>138</v>
      </c>
      <c r="F53" s="201" t="s">
        <v>595</v>
      </c>
      <c r="G53" s="202">
        <v>200000000</v>
      </c>
      <c r="H53" s="202">
        <v>200000000</v>
      </c>
      <c r="I53" s="204" t="s">
        <v>129</v>
      </c>
      <c r="J53" s="199" t="s">
        <v>49</v>
      </c>
      <c r="K53" s="199" t="s">
        <v>175</v>
      </c>
    </row>
    <row r="54" spans="1:11" ht="22.5" customHeight="1">
      <c r="A54" s="199" t="s">
        <v>176</v>
      </c>
      <c r="B54" s="200" t="s">
        <v>644</v>
      </c>
      <c r="C54" s="199" t="s">
        <v>160</v>
      </c>
      <c r="D54" s="199">
        <v>12</v>
      </c>
      <c r="E54" s="199" t="s">
        <v>138</v>
      </c>
      <c r="F54" s="201" t="s">
        <v>595</v>
      </c>
      <c r="G54" s="207">
        <v>1130000000</v>
      </c>
      <c r="H54" s="207">
        <v>1130000000</v>
      </c>
      <c r="I54" s="204" t="s">
        <v>129</v>
      </c>
      <c r="J54" s="199" t="s">
        <v>49</v>
      </c>
      <c r="K54" s="199" t="s">
        <v>175</v>
      </c>
    </row>
    <row r="55" spans="1:11" ht="22.5" customHeight="1">
      <c r="A55" s="199">
        <v>80121600</v>
      </c>
      <c r="B55" s="200" t="s">
        <v>645</v>
      </c>
      <c r="C55" s="199" t="s">
        <v>156</v>
      </c>
      <c r="D55" s="199">
        <v>12</v>
      </c>
      <c r="E55" s="199" t="s">
        <v>138</v>
      </c>
      <c r="F55" s="201" t="s">
        <v>595</v>
      </c>
      <c r="G55" s="202">
        <v>500000000</v>
      </c>
      <c r="H55" s="202">
        <v>500000000</v>
      </c>
      <c r="I55" s="204" t="s">
        <v>129</v>
      </c>
      <c r="J55" s="199" t="s">
        <v>49</v>
      </c>
      <c r="K55" s="199" t="s">
        <v>175</v>
      </c>
    </row>
    <row r="56" spans="1:11" ht="22.5" customHeight="1">
      <c r="A56" s="209">
        <v>84121806</v>
      </c>
      <c r="B56" s="200" t="s">
        <v>646</v>
      </c>
      <c r="C56" s="199" t="s">
        <v>160</v>
      </c>
      <c r="D56" s="199">
        <v>12</v>
      </c>
      <c r="E56" s="199" t="s">
        <v>138</v>
      </c>
      <c r="F56" s="201" t="s">
        <v>595</v>
      </c>
      <c r="G56" s="202">
        <v>3900000</v>
      </c>
      <c r="H56" s="202">
        <v>3900000</v>
      </c>
      <c r="I56" s="204" t="s">
        <v>129</v>
      </c>
      <c r="J56" s="199" t="s">
        <v>49</v>
      </c>
      <c r="K56" s="199" t="s">
        <v>175</v>
      </c>
    </row>
    <row r="57" spans="1:11" ht="22.5" customHeight="1">
      <c r="A57" s="199">
        <v>80161500</v>
      </c>
      <c r="B57" s="200" t="s">
        <v>647</v>
      </c>
      <c r="C57" s="199" t="s">
        <v>148</v>
      </c>
      <c r="D57" s="199">
        <v>36</v>
      </c>
      <c r="E57" s="199" t="s">
        <v>142</v>
      </c>
      <c r="F57" s="201" t="s">
        <v>595</v>
      </c>
      <c r="G57" s="202">
        <f>H57*3</f>
        <v>3900000000</v>
      </c>
      <c r="H57" s="202">
        <v>1300000000</v>
      </c>
      <c r="I57" s="204" t="s">
        <v>143</v>
      </c>
      <c r="J57" s="199" t="s">
        <v>144</v>
      </c>
      <c r="K57" s="199" t="s">
        <v>175</v>
      </c>
    </row>
    <row r="58" spans="1:11" ht="22.5" customHeight="1">
      <c r="A58" s="199" t="s">
        <v>177</v>
      </c>
      <c r="B58" s="200" t="s">
        <v>648</v>
      </c>
      <c r="C58" s="199" t="s">
        <v>148</v>
      </c>
      <c r="D58" s="199">
        <v>36</v>
      </c>
      <c r="E58" s="199" t="s">
        <v>142</v>
      </c>
      <c r="F58" s="201" t="s">
        <v>595</v>
      </c>
      <c r="G58" s="207">
        <f>H58*3</f>
        <v>25933328598</v>
      </c>
      <c r="H58" s="207">
        <v>8644442866</v>
      </c>
      <c r="I58" s="204" t="s">
        <v>143</v>
      </c>
      <c r="J58" s="199" t="s">
        <v>144</v>
      </c>
      <c r="K58" s="199" t="s">
        <v>175</v>
      </c>
    </row>
    <row r="59" spans="1:11" ht="22.5" customHeight="1">
      <c r="A59" s="199" t="s">
        <v>177</v>
      </c>
      <c r="B59" s="200" t="s">
        <v>649</v>
      </c>
      <c r="C59" s="199" t="s">
        <v>141</v>
      </c>
      <c r="D59" s="199">
        <v>12</v>
      </c>
      <c r="E59" s="199" t="s">
        <v>138</v>
      </c>
      <c r="F59" s="201" t="s">
        <v>595</v>
      </c>
      <c r="G59" s="202">
        <v>145000000</v>
      </c>
      <c r="H59" s="202">
        <v>145000000</v>
      </c>
      <c r="I59" s="204" t="s">
        <v>129</v>
      </c>
      <c r="J59" s="199" t="s">
        <v>49</v>
      </c>
      <c r="K59" s="199" t="s">
        <v>175</v>
      </c>
    </row>
    <row r="60" spans="1:11" ht="22.5" customHeight="1">
      <c r="A60" s="199" t="s">
        <v>177</v>
      </c>
      <c r="B60" s="200" t="s">
        <v>650</v>
      </c>
      <c r="C60" s="199" t="s">
        <v>141</v>
      </c>
      <c r="D60" s="199">
        <v>12</v>
      </c>
      <c r="E60" s="199" t="s">
        <v>138</v>
      </c>
      <c r="F60" s="201" t="s">
        <v>595</v>
      </c>
      <c r="G60" s="207">
        <v>180000000</v>
      </c>
      <c r="H60" s="207">
        <v>180000000</v>
      </c>
      <c r="I60" s="204" t="s">
        <v>129</v>
      </c>
      <c r="J60" s="199" t="s">
        <v>49</v>
      </c>
      <c r="K60" s="199" t="s">
        <v>175</v>
      </c>
    </row>
    <row r="61" spans="1:11" ht="22.5" customHeight="1">
      <c r="A61" s="199">
        <v>82101600</v>
      </c>
      <c r="B61" s="200" t="s">
        <v>651</v>
      </c>
      <c r="C61" s="199" t="s">
        <v>158</v>
      </c>
      <c r="D61" s="199">
        <v>12</v>
      </c>
      <c r="E61" s="199" t="s">
        <v>165</v>
      </c>
      <c r="F61" s="201" t="s">
        <v>595</v>
      </c>
      <c r="G61" s="202">
        <v>130000000</v>
      </c>
      <c r="H61" s="202">
        <v>130000000</v>
      </c>
      <c r="I61" s="203" t="s">
        <v>129</v>
      </c>
      <c r="J61" s="199" t="s">
        <v>49</v>
      </c>
      <c r="K61" s="199" t="s">
        <v>178</v>
      </c>
    </row>
    <row r="62" spans="1:11" ht="22.5" customHeight="1">
      <c r="A62" s="199" t="s">
        <v>179</v>
      </c>
      <c r="B62" s="200" t="s">
        <v>652</v>
      </c>
      <c r="C62" s="199" t="s">
        <v>141</v>
      </c>
      <c r="D62" s="199">
        <v>12</v>
      </c>
      <c r="E62" s="199" t="s">
        <v>142</v>
      </c>
      <c r="F62" s="201" t="s">
        <v>595</v>
      </c>
      <c r="G62" s="202">
        <v>5750000000</v>
      </c>
      <c r="H62" s="202">
        <v>5750000000</v>
      </c>
      <c r="I62" s="203" t="s">
        <v>129</v>
      </c>
      <c r="J62" s="199" t="s">
        <v>49</v>
      </c>
      <c r="K62" s="199" t="s">
        <v>178</v>
      </c>
    </row>
    <row r="63" spans="1:11" ht="22.5" customHeight="1">
      <c r="A63" s="199" t="s">
        <v>180</v>
      </c>
      <c r="B63" s="200" t="s">
        <v>653</v>
      </c>
      <c r="C63" s="199" t="s">
        <v>160</v>
      </c>
      <c r="D63" s="199">
        <v>12</v>
      </c>
      <c r="E63" s="199" t="s">
        <v>142</v>
      </c>
      <c r="F63" s="201" t="s">
        <v>595</v>
      </c>
      <c r="G63" s="213">
        <v>10900000000</v>
      </c>
      <c r="H63" s="213">
        <v>10900000000</v>
      </c>
      <c r="I63" s="203" t="s">
        <v>129</v>
      </c>
      <c r="J63" s="199" t="s">
        <v>49</v>
      </c>
      <c r="K63" s="199" t="s">
        <v>178</v>
      </c>
    </row>
    <row r="64" spans="1:11" ht="22.5" customHeight="1">
      <c r="A64" s="199" t="s">
        <v>654</v>
      </c>
      <c r="B64" s="200" t="s">
        <v>655</v>
      </c>
      <c r="C64" s="199" t="s">
        <v>158</v>
      </c>
      <c r="D64" s="199">
        <v>8</v>
      </c>
      <c r="E64" s="199" t="s">
        <v>138</v>
      </c>
      <c r="F64" s="201" t="s">
        <v>595</v>
      </c>
      <c r="G64" s="202">
        <v>220000000</v>
      </c>
      <c r="H64" s="202">
        <v>220000000</v>
      </c>
      <c r="I64" s="203" t="s">
        <v>129</v>
      </c>
      <c r="J64" s="199" t="s">
        <v>49</v>
      </c>
      <c r="K64" s="199" t="s">
        <v>656</v>
      </c>
    </row>
    <row r="65" spans="1:11" ht="22.5" customHeight="1">
      <c r="A65" s="199">
        <v>80141500</v>
      </c>
      <c r="B65" s="200" t="s">
        <v>657</v>
      </c>
      <c r="C65" s="199" t="s">
        <v>158</v>
      </c>
      <c r="D65" s="199">
        <v>12</v>
      </c>
      <c r="E65" s="199" t="s">
        <v>165</v>
      </c>
      <c r="F65" s="201" t="s">
        <v>595</v>
      </c>
      <c r="G65" s="202">
        <v>379500000</v>
      </c>
      <c r="H65" s="202">
        <v>379500000</v>
      </c>
      <c r="I65" s="203" t="s">
        <v>129</v>
      </c>
      <c r="J65" s="199" t="s">
        <v>49</v>
      </c>
      <c r="K65" s="199" t="s">
        <v>178</v>
      </c>
    </row>
    <row r="66" spans="1:11" ht="22.5" customHeight="1">
      <c r="A66" s="199" t="s">
        <v>181</v>
      </c>
      <c r="B66" s="200" t="s">
        <v>658</v>
      </c>
      <c r="C66" s="199" t="s">
        <v>141</v>
      </c>
      <c r="D66" s="199">
        <v>12</v>
      </c>
      <c r="E66" s="199" t="s">
        <v>142</v>
      </c>
      <c r="F66" s="201" t="s">
        <v>595</v>
      </c>
      <c r="G66" s="202">
        <v>6325000000</v>
      </c>
      <c r="H66" s="202">
        <v>6325000000</v>
      </c>
      <c r="I66" s="203" t="s">
        <v>129</v>
      </c>
      <c r="J66" s="199" t="s">
        <v>49</v>
      </c>
      <c r="K66" s="199" t="s">
        <v>178</v>
      </c>
    </row>
    <row r="67" spans="1:11" ht="22.5" customHeight="1">
      <c r="A67" s="199">
        <v>83111500</v>
      </c>
      <c r="B67" s="200" t="s">
        <v>659</v>
      </c>
      <c r="C67" s="199" t="s">
        <v>160</v>
      </c>
      <c r="D67" s="199">
        <v>12</v>
      </c>
      <c r="E67" s="199" t="s">
        <v>142</v>
      </c>
      <c r="F67" s="201" t="s">
        <v>595</v>
      </c>
      <c r="G67" s="202">
        <v>25000000000</v>
      </c>
      <c r="H67" s="202">
        <v>25000000000</v>
      </c>
      <c r="I67" s="203" t="s">
        <v>129</v>
      </c>
      <c r="J67" s="199" t="s">
        <v>49</v>
      </c>
      <c r="K67" s="199" t="s">
        <v>178</v>
      </c>
    </row>
    <row r="68" spans="1:11" ht="22.5" customHeight="1">
      <c r="A68" s="199" t="s">
        <v>182</v>
      </c>
      <c r="B68" s="200" t="s">
        <v>660</v>
      </c>
      <c r="C68" s="199" t="s">
        <v>141</v>
      </c>
      <c r="D68" s="199">
        <v>12</v>
      </c>
      <c r="E68" s="199" t="s">
        <v>142</v>
      </c>
      <c r="F68" s="201" t="s">
        <v>595</v>
      </c>
      <c r="G68" s="202">
        <v>3680000000</v>
      </c>
      <c r="H68" s="202">
        <v>3680000000</v>
      </c>
      <c r="I68" s="203" t="s">
        <v>129</v>
      </c>
      <c r="J68" s="199" t="s">
        <v>49</v>
      </c>
      <c r="K68" s="199" t="s">
        <v>178</v>
      </c>
    </row>
    <row r="69" spans="1:11" ht="22.5" customHeight="1">
      <c r="A69" s="199" t="s">
        <v>183</v>
      </c>
      <c r="B69" s="200" t="s">
        <v>661</v>
      </c>
      <c r="C69" s="199" t="s">
        <v>141</v>
      </c>
      <c r="D69" s="199">
        <v>12</v>
      </c>
      <c r="E69" s="199" t="s">
        <v>138</v>
      </c>
      <c r="F69" s="201" t="s">
        <v>595</v>
      </c>
      <c r="G69" s="202">
        <v>0</v>
      </c>
      <c r="H69" s="202">
        <v>0</v>
      </c>
      <c r="I69" s="204" t="s">
        <v>129</v>
      </c>
      <c r="J69" s="199" t="s">
        <v>49</v>
      </c>
      <c r="K69" s="199" t="s">
        <v>184</v>
      </c>
    </row>
    <row r="70" spans="1:11" ht="22.5" customHeight="1">
      <c r="A70" s="199">
        <v>84131601</v>
      </c>
      <c r="B70" s="200" t="s">
        <v>662</v>
      </c>
      <c r="C70" s="199" t="s">
        <v>158</v>
      </c>
      <c r="D70" s="199">
        <v>12</v>
      </c>
      <c r="E70" s="199" t="s">
        <v>171</v>
      </c>
      <c r="F70" s="201" t="s">
        <v>595</v>
      </c>
      <c r="G70" s="202">
        <v>1320000000</v>
      </c>
      <c r="H70" s="202">
        <v>1320000000</v>
      </c>
      <c r="I70" s="203" t="s">
        <v>129</v>
      </c>
      <c r="J70" s="199" t="s">
        <v>49</v>
      </c>
      <c r="K70" s="199" t="s">
        <v>185</v>
      </c>
    </row>
    <row r="71" spans="1:11" ht="22.5" customHeight="1">
      <c r="A71" s="199">
        <v>84131500</v>
      </c>
      <c r="B71" s="200" t="s">
        <v>663</v>
      </c>
      <c r="C71" s="199" t="s">
        <v>141</v>
      </c>
      <c r="D71" s="199">
        <v>12</v>
      </c>
      <c r="E71" s="199" t="s">
        <v>165</v>
      </c>
      <c r="F71" s="201" t="s">
        <v>595</v>
      </c>
      <c r="G71" s="202">
        <v>1626488500</v>
      </c>
      <c r="H71" s="202">
        <v>1626488500</v>
      </c>
      <c r="I71" s="203" t="s">
        <v>129</v>
      </c>
      <c r="J71" s="199" t="s">
        <v>49</v>
      </c>
      <c r="K71" s="199" t="s">
        <v>185</v>
      </c>
    </row>
    <row r="72" spans="1:11" ht="22.5" customHeight="1">
      <c r="A72" s="199">
        <v>84131500</v>
      </c>
      <c r="B72" s="200" t="s">
        <v>664</v>
      </c>
      <c r="C72" s="199" t="s">
        <v>140</v>
      </c>
      <c r="D72" s="199">
        <v>12</v>
      </c>
      <c r="E72" s="199" t="s">
        <v>142</v>
      </c>
      <c r="F72" s="201" t="s">
        <v>595</v>
      </c>
      <c r="G72" s="202">
        <v>44952279537</v>
      </c>
      <c r="H72" s="202">
        <v>44952279537</v>
      </c>
      <c r="I72" s="203" t="s">
        <v>129</v>
      </c>
      <c r="J72" s="199" t="s">
        <v>49</v>
      </c>
      <c r="K72" s="199" t="s">
        <v>185</v>
      </c>
    </row>
    <row r="73" spans="1:11" ht="22.5" customHeight="1">
      <c r="A73" s="199" t="s">
        <v>186</v>
      </c>
      <c r="B73" s="200" t="s">
        <v>665</v>
      </c>
      <c r="C73" s="199" t="s">
        <v>141</v>
      </c>
      <c r="D73" s="199">
        <v>12</v>
      </c>
      <c r="E73" s="199" t="s">
        <v>165</v>
      </c>
      <c r="F73" s="201" t="s">
        <v>595</v>
      </c>
      <c r="G73" s="202">
        <v>1119567484</v>
      </c>
      <c r="H73" s="202">
        <v>1119567484</v>
      </c>
      <c r="I73" s="203" t="s">
        <v>129</v>
      </c>
      <c r="J73" s="199" t="s">
        <v>49</v>
      </c>
      <c r="K73" s="199" t="s">
        <v>185</v>
      </c>
    </row>
    <row r="74" spans="1:11" ht="22.5" customHeight="1">
      <c r="A74" s="199">
        <v>84131600</v>
      </c>
      <c r="B74" s="200" t="s">
        <v>666</v>
      </c>
      <c r="C74" s="199" t="s">
        <v>137</v>
      </c>
      <c r="D74" s="199">
        <v>12</v>
      </c>
      <c r="E74" s="199" t="s">
        <v>142</v>
      </c>
      <c r="F74" s="201" t="s">
        <v>595</v>
      </c>
      <c r="G74" s="202">
        <v>2842862400</v>
      </c>
      <c r="H74" s="202">
        <v>2842862400</v>
      </c>
      <c r="I74" s="203" t="s">
        <v>129</v>
      </c>
      <c r="J74" s="199" t="s">
        <v>49</v>
      </c>
      <c r="K74" s="199" t="s">
        <v>185</v>
      </c>
    </row>
    <row r="75" spans="1:11" ht="22.5" customHeight="1">
      <c r="A75" s="199">
        <v>84131600</v>
      </c>
      <c r="B75" s="200" t="s">
        <v>667</v>
      </c>
      <c r="C75" s="199" t="s">
        <v>160</v>
      </c>
      <c r="D75" s="199">
        <v>12</v>
      </c>
      <c r="E75" s="199" t="s">
        <v>142</v>
      </c>
      <c r="F75" s="201" t="s">
        <v>595</v>
      </c>
      <c r="G75" s="202">
        <v>3693700499.9999995</v>
      </c>
      <c r="H75" s="202">
        <v>3693700499.9999995</v>
      </c>
      <c r="I75" s="203" t="s">
        <v>129</v>
      </c>
      <c r="J75" s="199" t="s">
        <v>49</v>
      </c>
      <c r="K75" s="199" t="s">
        <v>185</v>
      </c>
    </row>
    <row r="76" spans="1:11" ht="22.5" customHeight="1">
      <c r="A76" s="199">
        <v>84131601</v>
      </c>
      <c r="B76" s="200" t="s">
        <v>668</v>
      </c>
      <c r="C76" s="199" t="s">
        <v>187</v>
      </c>
      <c r="D76" s="199">
        <v>12</v>
      </c>
      <c r="E76" s="199" t="s">
        <v>142</v>
      </c>
      <c r="F76" s="201" t="s">
        <v>595</v>
      </c>
      <c r="G76" s="202">
        <v>55270789493</v>
      </c>
      <c r="H76" s="202">
        <v>55270789493</v>
      </c>
      <c r="I76" s="203" t="s">
        <v>129</v>
      </c>
      <c r="J76" s="199" t="s">
        <v>49</v>
      </c>
      <c r="K76" s="199" t="s">
        <v>185</v>
      </c>
    </row>
    <row r="77" spans="1:11" ht="22.5" customHeight="1">
      <c r="A77" s="199">
        <v>84131606</v>
      </c>
      <c r="B77" s="200" t="s">
        <v>669</v>
      </c>
      <c r="C77" s="199" t="s">
        <v>140</v>
      </c>
      <c r="D77" s="199">
        <v>12</v>
      </c>
      <c r="E77" s="199" t="s">
        <v>142</v>
      </c>
      <c r="F77" s="201" t="s">
        <v>595</v>
      </c>
      <c r="G77" s="202">
        <v>76946550922</v>
      </c>
      <c r="H77" s="202">
        <v>76946550922</v>
      </c>
      <c r="I77" s="203" t="s">
        <v>129</v>
      </c>
      <c r="J77" s="199" t="s">
        <v>49</v>
      </c>
      <c r="K77" s="199" t="s">
        <v>185</v>
      </c>
    </row>
    <row r="78" spans="1:11" ht="22.5" customHeight="1">
      <c r="A78" s="199">
        <v>84131600</v>
      </c>
      <c r="B78" s="200" t="s">
        <v>670</v>
      </c>
      <c r="C78" s="199" t="s">
        <v>160</v>
      </c>
      <c r="D78" s="199">
        <v>12</v>
      </c>
      <c r="E78" s="199" t="s">
        <v>171</v>
      </c>
      <c r="F78" s="201" t="s">
        <v>595</v>
      </c>
      <c r="G78" s="202">
        <v>1320000000</v>
      </c>
      <c r="H78" s="202">
        <v>1320000000</v>
      </c>
      <c r="I78" s="203" t="s">
        <v>129</v>
      </c>
      <c r="J78" s="199" t="s">
        <v>49</v>
      </c>
      <c r="K78" s="199" t="s">
        <v>185</v>
      </c>
    </row>
    <row r="79" spans="1:11" ht="22.5" customHeight="1">
      <c r="A79" s="199">
        <v>84131600</v>
      </c>
      <c r="B79" s="200" t="s">
        <v>671</v>
      </c>
      <c r="C79" s="199" t="s">
        <v>160</v>
      </c>
      <c r="D79" s="199">
        <v>12</v>
      </c>
      <c r="E79" s="199" t="s">
        <v>171</v>
      </c>
      <c r="F79" s="201" t="s">
        <v>595</v>
      </c>
      <c r="G79" s="202">
        <v>1320000000</v>
      </c>
      <c r="H79" s="202">
        <v>1320000000</v>
      </c>
      <c r="I79" s="203" t="s">
        <v>129</v>
      </c>
      <c r="J79" s="199" t="s">
        <v>49</v>
      </c>
      <c r="K79" s="199" t="s">
        <v>185</v>
      </c>
    </row>
    <row r="80" spans="1:11" ht="22.5" customHeight="1">
      <c r="A80" s="199">
        <v>84131512</v>
      </c>
      <c r="B80" s="200" t="s">
        <v>672</v>
      </c>
      <c r="C80" s="199" t="s">
        <v>141</v>
      </c>
      <c r="D80" s="199">
        <v>12</v>
      </c>
      <c r="E80" s="199" t="s">
        <v>142</v>
      </c>
      <c r="F80" s="201" t="s">
        <v>595</v>
      </c>
      <c r="G80" s="202">
        <v>1999200000</v>
      </c>
      <c r="H80" s="202">
        <v>1999200000</v>
      </c>
      <c r="I80" s="203" t="s">
        <v>129</v>
      </c>
      <c r="J80" s="199" t="s">
        <v>49</v>
      </c>
      <c r="K80" s="199" t="s">
        <v>185</v>
      </c>
    </row>
    <row r="81" spans="1:11" ht="22.5" customHeight="1">
      <c r="A81" s="199" t="s">
        <v>188</v>
      </c>
      <c r="B81" s="200" t="s">
        <v>673</v>
      </c>
      <c r="C81" s="199" t="s">
        <v>162</v>
      </c>
      <c r="D81" s="199">
        <v>12</v>
      </c>
      <c r="E81" s="199" t="s">
        <v>138</v>
      </c>
      <c r="F81" s="201" t="s">
        <v>595</v>
      </c>
      <c r="G81" s="202">
        <v>70000000</v>
      </c>
      <c r="H81" s="202">
        <f t="shared" ref="H81:H98" si="0">+G81</f>
        <v>70000000</v>
      </c>
      <c r="I81" s="208" t="s">
        <v>129</v>
      </c>
      <c r="J81" s="199" t="s">
        <v>49</v>
      </c>
      <c r="K81" s="199" t="s">
        <v>189</v>
      </c>
    </row>
    <row r="82" spans="1:11" ht="22.5" customHeight="1">
      <c r="A82" s="199">
        <v>55121725</v>
      </c>
      <c r="B82" s="200" t="s">
        <v>674</v>
      </c>
      <c r="C82" s="199" t="s">
        <v>141</v>
      </c>
      <c r="D82" s="199">
        <v>3</v>
      </c>
      <c r="E82" s="199" t="s">
        <v>138</v>
      </c>
      <c r="F82" s="201" t="s">
        <v>595</v>
      </c>
      <c r="G82" s="202">
        <v>40000000</v>
      </c>
      <c r="H82" s="202">
        <f t="shared" si="0"/>
        <v>40000000</v>
      </c>
      <c r="I82" s="208" t="s">
        <v>129</v>
      </c>
      <c r="J82" s="199" t="s">
        <v>49</v>
      </c>
      <c r="K82" s="199" t="s">
        <v>189</v>
      </c>
    </row>
    <row r="83" spans="1:11" ht="22.5" customHeight="1">
      <c r="A83" s="199">
        <v>85111700</v>
      </c>
      <c r="B83" s="200" t="s">
        <v>675</v>
      </c>
      <c r="C83" s="199" t="s">
        <v>137</v>
      </c>
      <c r="D83" s="199">
        <v>12</v>
      </c>
      <c r="E83" s="199" t="s">
        <v>138</v>
      </c>
      <c r="F83" s="201" t="s">
        <v>595</v>
      </c>
      <c r="G83" s="202">
        <v>200000000</v>
      </c>
      <c r="H83" s="202">
        <f t="shared" si="0"/>
        <v>200000000</v>
      </c>
      <c r="I83" s="208" t="s">
        <v>129</v>
      </c>
      <c r="J83" s="199" t="s">
        <v>49</v>
      </c>
      <c r="K83" s="199" t="s">
        <v>189</v>
      </c>
    </row>
    <row r="84" spans="1:11" ht="22.5" customHeight="1">
      <c r="A84" s="199" t="s">
        <v>190</v>
      </c>
      <c r="B84" s="200" t="s">
        <v>676</v>
      </c>
      <c r="C84" s="199" t="s">
        <v>162</v>
      </c>
      <c r="D84" s="199">
        <v>12</v>
      </c>
      <c r="E84" s="199" t="s">
        <v>138</v>
      </c>
      <c r="F84" s="201" t="s">
        <v>595</v>
      </c>
      <c r="G84" s="202">
        <v>100000000</v>
      </c>
      <c r="H84" s="202">
        <f t="shared" si="0"/>
        <v>100000000</v>
      </c>
      <c r="I84" s="208" t="s">
        <v>129</v>
      </c>
      <c r="J84" s="199" t="s">
        <v>49</v>
      </c>
      <c r="K84" s="199" t="s">
        <v>189</v>
      </c>
    </row>
    <row r="85" spans="1:11" ht="22.5" customHeight="1">
      <c r="A85" s="199" t="s">
        <v>191</v>
      </c>
      <c r="B85" s="200" t="s">
        <v>677</v>
      </c>
      <c r="C85" s="199" t="s">
        <v>162</v>
      </c>
      <c r="D85" s="199">
        <v>12</v>
      </c>
      <c r="E85" s="199" t="s">
        <v>138</v>
      </c>
      <c r="F85" s="201" t="s">
        <v>595</v>
      </c>
      <c r="G85" s="202">
        <v>28141500</v>
      </c>
      <c r="H85" s="202">
        <f t="shared" si="0"/>
        <v>28141500</v>
      </c>
      <c r="I85" s="208" t="s">
        <v>129</v>
      </c>
      <c r="J85" s="199" t="s">
        <v>49</v>
      </c>
      <c r="K85" s="199" t="s">
        <v>189</v>
      </c>
    </row>
    <row r="86" spans="1:11" ht="22.5" customHeight="1">
      <c r="A86" s="199">
        <v>43231505</v>
      </c>
      <c r="B86" s="200" t="s">
        <v>678</v>
      </c>
      <c r="C86" s="199" t="s">
        <v>141</v>
      </c>
      <c r="D86" s="199">
        <v>12</v>
      </c>
      <c r="E86" s="199" t="s">
        <v>138</v>
      </c>
      <c r="F86" s="201" t="s">
        <v>595</v>
      </c>
      <c r="G86" s="202">
        <v>200000000</v>
      </c>
      <c r="H86" s="202">
        <f t="shared" si="0"/>
        <v>200000000</v>
      </c>
      <c r="I86" s="208" t="s">
        <v>129</v>
      </c>
      <c r="J86" s="199" t="s">
        <v>49</v>
      </c>
      <c r="K86" s="199" t="s">
        <v>189</v>
      </c>
    </row>
    <row r="87" spans="1:11" ht="22.5" customHeight="1">
      <c r="A87" s="199" t="s">
        <v>192</v>
      </c>
      <c r="B87" s="200" t="s">
        <v>679</v>
      </c>
      <c r="C87" s="199" t="s">
        <v>160</v>
      </c>
      <c r="D87" s="199">
        <v>12</v>
      </c>
      <c r="E87" s="199" t="s">
        <v>138</v>
      </c>
      <c r="F87" s="201" t="s">
        <v>595</v>
      </c>
      <c r="G87" s="202">
        <v>20000000</v>
      </c>
      <c r="H87" s="202">
        <f t="shared" si="0"/>
        <v>20000000</v>
      </c>
      <c r="I87" s="208" t="s">
        <v>129</v>
      </c>
      <c r="J87" s="199" t="s">
        <v>49</v>
      </c>
      <c r="K87" s="199" t="s">
        <v>189</v>
      </c>
    </row>
    <row r="88" spans="1:11" ht="22.5" customHeight="1">
      <c r="A88" s="199">
        <v>43231505</v>
      </c>
      <c r="B88" s="200" t="s">
        <v>680</v>
      </c>
      <c r="C88" s="199" t="s">
        <v>147</v>
      </c>
      <c r="D88" s="199">
        <v>12</v>
      </c>
      <c r="E88" s="199" t="s">
        <v>138</v>
      </c>
      <c r="F88" s="201" t="s">
        <v>595</v>
      </c>
      <c r="G88" s="202">
        <v>20000000</v>
      </c>
      <c r="H88" s="202">
        <f t="shared" si="0"/>
        <v>20000000</v>
      </c>
      <c r="I88" s="208" t="s">
        <v>129</v>
      </c>
      <c r="J88" s="199" t="s">
        <v>49</v>
      </c>
      <c r="K88" s="199" t="s">
        <v>189</v>
      </c>
    </row>
    <row r="89" spans="1:11" ht="22.5" customHeight="1">
      <c r="A89" s="199" t="s">
        <v>193</v>
      </c>
      <c r="B89" s="200" t="s">
        <v>681</v>
      </c>
      <c r="C89" s="199" t="s">
        <v>160</v>
      </c>
      <c r="D89" s="199">
        <v>12</v>
      </c>
      <c r="E89" s="199" t="s">
        <v>165</v>
      </c>
      <c r="F89" s="201" t="s">
        <v>595</v>
      </c>
      <c r="G89" s="202">
        <v>700000000</v>
      </c>
      <c r="H89" s="202">
        <f t="shared" si="0"/>
        <v>700000000</v>
      </c>
      <c r="I89" s="208" t="s">
        <v>129</v>
      </c>
      <c r="J89" s="199" t="s">
        <v>49</v>
      </c>
      <c r="K89" s="199" t="s">
        <v>189</v>
      </c>
    </row>
    <row r="90" spans="1:11" ht="22.5" customHeight="1">
      <c r="A90" s="199">
        <v>80111500</v>
      </c>
      <c r="B90" s="200" t="s">
        <v>682</v>
      </c>
      <c r="C90" s="199" t="s">
        <v>147</v>
      </c>
      <c r="D90" s="199">
        <v>12</v>
      </c>
      <c r="E90" s="199" t="s">
        <v>165</v>
      </c>
      <c r="F90" s="201" t="s">
        <v>595</v>
      </c>
      <c r="G90" s="202">
        <v>600000000</v>
      </c>
      <c r="H90" s="202">
        <f t="shared" si="0"/>
        <v>600000000</v>
      </c>
      <c r="I90" s="208" t="s">
        <v>129</v>
      </c>
      <c r="J90" s="199" t="s">
        <v>49</v>
      </c>
      <c r="K90" s="199" t="s">
        <v>189</v>
      </c>
    </row>
    <row r="91" spans="1:11" ht="22.5" customHeight="1">
      <c r="A91" s="199" t="s">
        <v>194</v>
      </c>
      <c r="B91" s="200" t="s">
        <v>683</v>
      </c>
      <c r="C91" s="199" t="s">
        <v>148</v>
      </c>
      <c r="D91" s="199">
        <v>12</v>
      </c>
      <c r="E91" s="199" t="s">
        <v>142</v>
      </c>
      <c r="F91" s="201" t="s">
        <v>595</v>
      </c>
      <c r="G91" s="202">
        <v>6706855268</v>
      </c>
      <c r="H91" s="202">
        <f t="shared" si="0"/>
        <v>6706855268</v>
      </c>
      <c r="I91" s="208" t="s">
        <v>129</v>
      </c>
      <c r="J91" s="199" t="s">
        <v>49</v>
      </c>
      <c r="K91" s="199" t="s">
        <v>189</v>
      </c>
    </row>
    <row r="92" spans="1:11" ht="22.5" customHeight="1">
      <c r="A92" s="199">
        <v>80111502</v>
      </c>
      <c r="B92" s="200" t="s">
        <v>684</v>
      </c>
      <c r="C92" s="199" t="s">
        <v>160</v>
      </c>
      <c r="D92" s="199">
        <v>12</v>
      </c>
      <c r="E92" s="199" t="s">
        <v>142</v>
      </c>
      <c r="F92" s="201" t="s">
        <v>595</v>
      </c>
      <c r="G92" s="202">
        <f>2661800000-150000000</f>
        <v>2511800000</v>
      </c>
      <c r="H92" s="202">
        <f t="shared" si="0"/>
        <v>2511800000</v>
      </c>
      <c r="I92" s="208" t="s">
        <v>129</v>
      </c>
      <c r="J92" s="199" t="s">
        <v>49</v>
      </c>
      <c r="K92" s="199" t="s">
        <v>189</v>
      </c>
    </row>
    <row r="93" spans="1:11" ht="22.5" customHeight="1">
      <c r="A93" s="199" t="s">
        <v>195</v>
      </c>
      <c r="B93" s="200" t="s">
        <v>685</v>
      </c>
      <c r="C93" s="199" t="s">
        <v>160</v>
      </c>
      <c r="D93" s="199">
        <v>12</v>
      </c>
      <c r="E93" s="199" t="s">
        <v>196</v>
      </c>
      <c r="F93" s="201" t="s">
        <v>595</v>
      </c>
      <c r="G93" s="202">
        <v>2000000000</v>
      </c>
      <c r="H93" s="202">
        <f t="shared" si="0"/>
        <v>2000000000</v>
      </c>
      <c r="I93" s="208" t="s">
        <v>129</v>
      </c>
      <c r="J93" s="199" t="s">
        <v>49</v>
      </c>
      <c r="K93" s="199" t="s">
        <v>189</v>
      </c>
    </row>
    <row r="94" spans="1:11" ht="22.5" customHeight="1">
      <c r="A94" s="199" t="s">
        <v>197</v>
      </c>
      <c r="B94" s="200" t="s">
        <v>686</v>
      </c>
      <c r="C94" s="199" t="s">
        <v>162</v>
      </c>
      <c r="D94" s="199">
        <v>12</v>
      </c>
      <c r="E94" s="199" t="s">
        <v>165</v>
      </c>
      <c r="F94" s="201" t="s">
        <v>595</v>
      </c>
      <c r="G94" s="202">
        <v>550000000</v>
      </c>
      <c r="H94" s="202">
        <f t="shared" si="0"/>
        <v>550000000</v>
      </c>
      <c r="I94" s="208" t="s">
        <v>129</v>
      </c>
      <c r="J94" s="199" t="s">
        <v>49</v>
      </c>
      <c r="K94" s="199" t="s">
        <v>189</v>
      </c>
    </row>
    <row r="95" spans="1:11" ht="22.5" customHeight="1">
      <c r="A95" s="199" t="s">
        <v>198</v>
      </c>
      <c r="B95" s="200" t="s">
        <v>687</v>
      </c>
      <c r="C95" s="199" t="s">
        <v>187</v>
      </c>
      <c r="D95" s="199">
        <v>4</v>
      </c>
      <c r="E95" s="199" t="s">
        <v>138</v>
      </c>
      <c r="F95" s="201" t="s">
        <v>595</v>
      </c>
      <c r="G95" s="202">
        <v>120000000</v>
      </c>
      <c r="H95" s="202">
        <f t="shared" si="0"/>
        <v>120000000</v>
      </c>
      <c r="I95" s="208" t="s">
        <v>129</v>
      </c>
      <c r="J95" s="199" t="s">
        <v>49</v>
      </c>
      <c r="K95" s="199" t="s">
        <v>189</v>
      </c>
    </row>
    <row r="96" spans="1:11" ht="22.5" customHeight="1">
      <c r="A96" s="199">
        <v>80121706</v>
      </c>
      <c r="B96" s="200" t="s">
        <v>688</v>
      </c>
      <c r="C96" s="199" t="s">
        <v>160</v>
      </c>
      <c r="D96" s="199">
        <v>12</v>
      </c>
      <c r="E96" s="199" t="s">
        <v>138</v>
      </c>
      <c r="F96" s="201" t="s">
        <v>595</v>
      </c>
      <c r="G96" s="202">
        <v>240000000</v>
      </c>
      <c r="H96" s="202">
        <f t="shared" si="0"/>
        <v>240000000</v>
      </c>
      <c r="I96" s="208" t="s">
        <v>129</v>
      </c>
      <c r="J96" s="199" t="s">
        <v>49</v>
      </c>
      <c r="K96" s="199" t="s">
        <v>189</v>
      </c>
    </row>
    <row r="97" spans="1:11" ht="22.5" customHeight="1">
      <c r="A97" s="199">
        <v>80111600</v>
      </c>
      <c r="B97" s="200" t="s">
        <v>689</v>
      </c>
      <c r="C97" s="199" t="s">
        <v>147</v>
      </c>
      <c r="D97" s="199">
        <v>12</v>
      </c>
      <c r="E97" s="199" t="s">
        <v>142</v>
      </c>
      <c r="F97" s="201" t="s">
        <v>595</v>
      </c>
      <c r="G97" s="202">
        <v>37412800000</v>
      </c>
      <c r="H97" s="202">
        <f t="shared" si="0"/>
        <v>37412800000</v>
      </c>
      <c r="I97" s="208" t="s">
        <v>129</v>
      </c>
      <c r="J97" s="199" t="s">
        <v>49</v>
      </c>
      <c r="K97" s="199" t="s">
        <v>189</v>
      </c>
    </row>
    <row r="98" spans="1:11" ht="22.5" customHeight="1">
      <c r="A98" s="199" t="s">
        <v>199</v>
      </c>
      <c r="B98" s="200" t="s">
        <v>690</v>
      </c>
      <c r="C98" s="199" t="s">
        <v>160</v>
      </c>
      <c r="D98" s="199">
        <v>12</v>
      </c>
      <c r="E98" s="199" t="s">
        <v>138</v>
      </c>
      <c r="F98" s="201" t="s">
        <v>595</v>
      </c>
      <c r="G98" s="202">
        <v>1100000000</v>
      </c>
      <c r="H98" s="202">
        <f t="shared" si="0"/>
        <v>1100000000</v>
      </c>
      <c r="I98" s="208" t="s">
        <v>129</v>
      </c>
      <c r="J98" s="199" t="s">
        <v>49</v>
      </c>
      <c r="K98" s="199" t="s">
        <v>189</v>
      </c>
    </row>
    <row r="99" spans="1:11" ht="22.5" customHeight="1">
      <c r="A99" s="199" t="s">
        <v>200</v>
      </c>
      <c r="B99" s="200" t="s">
        <v>691</v>
      </c>
      <c r="C99" s="205" t="s">
        <v>161</v>
      </c>
      <c r="D99" s="199">
        <v>12</v>
      </c>
      <c r="E99" s="199" t="s">
        <v>138</v>
      </c>
      <c r="F99" s="201" t="s">
        <v>595</v>
      </c>
      <c r="G99" s="214">
        <v>10000000000</v>
      </c>
      <c r="H99" s="214">
        <v>10000000000</v>
      </c>
      <c r="I99" s="203" t="s">
        <v>129</v>
      </c>
      <c r="J99" s="199" t="s">
        <v>49</v>
      </c>
      <c r="K99" s="199" t="s">
        <v>201</v>
      </c>
    </row>
    <row r="100" spans="1:11" ht="22.5" customHeight="1">
      <c r="A100" s="199">
        <v>81111800</v>
      </c>
      <c r="B100" s="200" t="s">
        <v>692</v>
      </c>
      <c r="C100" s="205" t="s">
        <v>187</v>
      </c>
      <c r="D100" s="199">
        <v>12</v>
      </c>
      <c r="E100" s="199" t="s">
        <v>202</v>
      </c>
      <c r="F100" s="201" t="s">
        <v>595</v>
      </c>
      <c r="G100" s="202">
        <v>4896000000</v>
      </c>
      <c r="H100" s="202">
        <v>4896000000</v>
      </c>
      <c r="I100" s="203" t="s">
        <v>129</v>
      </c>
      <c r="J100" s="199" t="s">
        <v>49</v>
      </c>
      <c r="K100" s="199" t="s">
        <v>203</v>
      </c>
    </row>
    <row r="101" spans="1:11" ht="22.5" customHeight="1">
      <c r="A101" s="199" t="s">
        <v>204</v>
      </c>
      <c r="B101" s="200" t="s">
        <v>693</v>
      </c>
      <c r="C101" s="205" t="s">
        <v>137</v>
      </c>
      <c r="D101" s="199">
        <v>12</v>
      </c>
      <c r="E101" s="199" t="s">
        <v>142</v>
      </c>
      <c r="F101" s="201" t="s">
        <v>595</v>
      </c>
      <c r="G101" s="202">
        <v>2993000000</v>
      </c>
      <c r="H101" s="202">
        <v>2993000000</v>
      </c>
      <c r="I101" s="203" t="s">
        <v>129</v>
      </c>
      <c r="J101" s="199" t="s">
        <v>49</v>
      </c>
      <c r="K101" s="199" t="s">
        <v>203</v>
      </c>
    </row>
    <row r="102" spans="1:11" ht="22.5" customHeight="1">
      <c r="A102" s="199" t="s">
        <v>205</v>
      </c>
      <c r="B102" s="200" t="s">
        <v>694</v>
      </c>
      <c r="C102" s="205" t="s">
        <v>147</v>
      </c>
      <c r="D102" s="199">
        <v>12</v>
      </c>
      <c r="E102" s="199" t="s">
        <v>138</v>
      </c>
      <c r="F102" s="201" t="s">
        <v>595</v>
      </c>
      <c r="G102" s="202">
        <v>57082000000</v>
      </c>
      <c r="H102" s="202">
        <v>57082000000</v>
      </c>
      <c r="I102" s="203" t="s">
        <v>129</v>
      </c>
      <c r="J102" s="199" t="s">
        <v>49</v>
      </c>
      <c r="K102" s="199" t="s">
        <v>203</v>
      </c>
    </row>
    <row r="103" spans="1:11" ht="22.5" customHeight="1">
      <c r="A103" s="199" t="s">
        <v>206</v>
      </c>
      <c r="B103" s="200" t="s">
        <v>695</v>
      </c>
      <c r="C103" s="205" t="s">
        <v>137</v>
      </c>
      <c r="D103" s="199">
        <v>12</v>
      </c>
      <c r="E103" s="199" t="s">
        <v>138</v>
      </c>
      <c r="F103" s="201" t="s">
        <v>595</v>
      </c>
      <c r="G103" s="202">
        <v>1700000000</v>
      </c>
      <c r="H103" s="202">
        <v>1700000000</v>
      </c>
      <c r="I103" s="203" t="s">
        <v>129</v>
      </c>
      <c r="J103" s="199" t="s">
        <v>49</v>
      </c>
      <c r="K103" s="199" t="s">
        <v>203</v>
      </c>
    </row>
    <row r="104" spans="1:11" ht="22.5" customHeight="1">
      <c r="A104" s="199">
        <v>43231500</v>
      </c>
      <c r="B104" s="200" t="s">
        <v>696</v>
      </c>
      <c r="C104" s="205" t="s">
        <v>187</v>
      </c>
      <c r="D104" s="199">
        <v>12</v>
      </c>
      <c r="E104" s="199" t="s">
        <v>207</v>
      </c>
      <c r="F104" s="201" t="s">
        <v>595</v>
      </c>
      <c r="G104" s="202">
        <v>63000000</v>
      </c>
      <c r="H104" s="202">
        <v>63000000</v>
      </c>
      <c r="I104" s="203" t="s">
        <v>129</v>
      </c>
      <c r="J104" s="199" t="s">
        <v>49</v>
      </c>
      <c r="K104" s="199" t="s">
        <v>203</v>
      </c>
    </row>
    <row r="105" spans="1:11" ht="22.5" customHeight="1">
      <c r="A105" s="199" t="s">
        <v>208</v>
      </c>
      <c r="B105" s="200" t="s">
        <v>697</v>
      </c>
      <c r="C105" s="205" t="s">
        <v>150</v>
      </c>
      <c r="D105" s="199">
        <v>2</v>
      </c>
      <c r="E105" s="199" t="s">
        <v>196</v>
      </c>
      <c r="F105" s="201" t="s">
        <v>595</v>
      </c>
      <c r="G105" s="202">
        <v>11216000000</v>
      </c>
      <c r="H105" s="202">
        <v>0</v>
      </c>
      <c r="I105" s="203" t="s">
        <v>143</v>
      </c>
      <c r="J105" s="199" t="s">
        <v>144</v>
      </c>
      <c r="K105" s="199" t="s">
        <v>203</v>
      </c>
    </row>
    <row r="106" spans="1:11" ht="22.5" customHeight="1">
      <c r="A106" s="199" t="s">
        <v>209</v>
      </c>
      <c r="B106" s="200" t="s">
        <v>698</v>
      </c>
      <c r="C106" s="205" t="s">
        <v>158</v>
      </c>
      <c r="D106" s="199">
        <v>2</v>
      </c>
      <c r="E106" s="199" t="s">
        <v>138</v>
      </c>
      <c r="F106" s="201" t="s">
        <v>595</v>
      </c>
      <c r="G106" s="202">
        <v>5000000</v>
      </c>
      <c r="H106" s="202">
        <v>5000000</v>
      </c>
      <c r="I106" s="203" t="s">
        <v>129</v>
      </c>
      <c r="J106" s="199" t="s">
        <v>49</v>
      </c>
      <c r="K106" s="199" t="s">
        <v>203</v>
      </c>
    </row>
    <row r="107" spans="1:11" ht="22.5" customHeight="1">
      <c r="A107" s="199" t="s">
        <v>210</v>
      </c>
      <c r="B107" s="200" t="s">
        <v>699</v>
      </c>
      <c r="C107" s="205" t="s">
        <v>162</v>
      </c>
      <c r="D107" s="199">
        <v>2</v>
      </c>
      <c r="E107" s="199" t="s">
        <v>138</v>
      </c>
      <c r="F107" s="201" t="s">
        <v>595</v>
      </c>
      <c r="G107" s="202">
        <v>83000000</v>
      </c>
      <c r="H107" s="202">
        <v>83000000</v>
      </c>
      <c r="I107" s="203" t="s">
        <v>129</v>
      </c>
      <c r="J107" s="199" t="s">
        <v>49</v>
      </c>
      <c r="K107" s="199" t="s">
        <v>203</v>
      </c>
    </row>
    <row r="108" spans="1:11" ht="22.5" customHeight="1">
      <c r="A108" s="199">
        <v>43232100</v>
      </c>
      <c r="B108" s="200" t="s">
        <v>700</v>
      </c>
      <c r="C108" s="205" t="s">
        <v>162</v>
      </c>
      <c r="D108" s="199">
        <v>2</v>
      </c>
      <c r="E108" s="199" t="s">
        <v>211</v>
      </c>
      <c r="F108" s="201" t="s">
        <v>595</v>
      </c>
      <c r="G108" s="202">
        <v>51000000</v>
      </c>
      <c r="H108" s="202">
        <v>51000000</v>
      </c>
      <c r="I108" s="203" t="s">
        <v>129</v>
      </c>
      <c r="J108" s="199" t="s">
        <v>49</v>
      </c>
      <c r="K108" s="199" t="s">
        <v>203</v>
      </c>
    </row>
    <row r="109" spans="1:11" ht="22.5" customHeight="1">
      <c r="A109" s="199">
        <v>81112200</v>
      </c>
      <c r="B109" s="200" t="s">
        <v>701</v>
      </c>
      <c r="C109" s="205" t="s">
        <v>158</v>
      </c>
      <c r="D109" s="199">
        <v>12</v>
      </c>
      <c r="E109" s="199" t="s">
        <v>138</v>
      </c>
      <c r="F109" s="201" t="s">
        <v>595</v>
      </c>
      <c r="G109" s="202">
        <v>70000000</v>
      </c>
      <c r="H109" s="202">
        <v>70000000</v>
      </c>
      <c r="I109" s="203" t="s">
        <v>129</v>
      </c>
      <c r="J109" s="199" t="s">
        <v>49</v>
      </c>
      <c r="K109" s="199" t="s">
        <v>203</v>
      </c>
    </row>
    <row r="110" spans="1:11" ht="22.5" customHeight="1">
      <c r="A110" s="199" t="s">
        <v>212</v>
      </c>
      <c r="B110" s="200" t="s">
        <v>702</v>
      </c>
      <c r="C110" s="205" t="s">
        <v>150</v>
      </c>
      <c r="D110" s="199">
        <v>2</v>
      </c>
      <c r="E110" s="199" t="s">
        <v>138</v>
      </c>
      <c r="F110" s="201" t="s">
        <v>595</v>
      </c>
      <c r="G110" s="202">
        <v>400000000</v>
      </c>
      <c r="H110" s="202">
        <v>400000000</v>
      </c>
      <c r="I110" s="203" t="s">
        <v>129</v>
      </c>
      <c r="J110" s="199" t="s">
        <v>49</v>
      </c>
      <c r="K110" s="199" t="s">
        <v>203</v>
      </c>
    </row>
    <row r="111" spans="1:11" ht="22.5" customHeight="1">
      <c r="A111" s="199" t="s">
        <v>213</v>
      </c>
      <c r="B111" s="200" t="s">
        <v>703</v>
      </c>
      <c r="C111" s="205" t="s">
        <v>140</v>
      </c>
      <c r="D111" s="199">
        <v>6</v>
      </c>
      <c r="E111" s="199" t="s">
        <v>165</v>
      </c>
      <c r="F111" s="201" t="s">
        <v>595</v>
      </c>
      <c r="G111" s="202">
        <v>1428000000</v>
      </c>
      <c r="H111" s="202">
        <v>1428000000</v>
      </c>
      <c r="I111" s="203" t="s">
        <v>129</v>
      </c>
      <c r="J111" s="199" t="s">
        <v>49</v>
      </c>
      <c r="K111" s="199" t="s">
        <v>203</v>
      </c>
    </row>
    <row r="112" spans="1:11" ht="22.5" customHeight="1">
      <c r="A112" s="199">
        <v>43231500</v>
      </c>
      <c r="B112" s="200" t="s">
        <v>704</v>
      </c>
      <c r="C112" s="205" t="s">
        <v>187</v>
      </c>
      <c r="D112" s="199">
        <v>2</v>
      </c>
      <c r="E112" s="199" t="s">
        <v>202</v>
      </c>
      <c r="F112" s="201" t="s">
        <v>595</v>
      </c>
      <c r="G112" s="202">
        <v>20000000</v>
      </c>
      <c r="H112" s="202">
        <v>20000000</v>
      </c>
      <c r="I112" s="203" t="s">
        <v>129</v>
      </c>
      <c r="J112" s="199" t="s">
        <v>49</v>
      </c>
      <c r="K112" s="199" t="s">
        <v>203</v>
      </c>
    </row>
    <row r="113" spans="1:11" ht="22.5" customHeight="1">
      <c r="A113" s="199" t="s">
        <v>210</v>
      </c>
      <c r="B113" s="200" t="s">
        <v>705</v>
      </c>
      <c r="C113" s="205" t="s">
        <v>150</v>
      </c>
      <c r="D113" s="199">
        <v>2</v>
      </c>
      <c r="E113" s="199" t="s">
        <v>138</v>
      </c>
      <c r="F113" s="201" t="s">
        <v>595</v>
      </c>
      <c r="G113" s="202">
        <v>175000000</v>
      </c>
      <c r="H113" s="202">
        <v>175000000</v>
      </c>
      <c r="I113" s="203" t="s">
        <v>129</v>
      </c>
      <c r="J113" s="199" t="s">
        <v>49</v>
      </c>
      <c r="K113" s="199" t="s">
        <v>203</v>
      </c>
    </row>
    <row r="114" spans="1:11" ht="22.5" customHeight="1">
      <c r="A114" s="199" t="s">
        <v>214</v>
      </c>
      <c r="B114" s="200" t="s">
        <v>706</v>
      </c>
      <c r="C114" s="205" t="s">
        <v>148</v>
      </c>
      <c r="D114" s="199">
        <v>12</v>
      </c>
      <c r="E114" s="199" t="s">
        <v>138</v>
      </c>
      <c r="F114" s="201" t="s">
        <v>595</v>
      </c>
      <c r="G114" s="202">
        <v>50000000</v>
      </c>
      <c r="H114" s="202">
        <v>50000000</v>
      </c>
      <c r="I114" s="203" t="s">
        <v>129</v>
      </c>
      <c r="J114" s="199" t="s">
        <v>49</v>
      </c>
      <c r="K114" s="199" t="s">
        <v>203</v>
      </c>
    </row>
    <row r="115" spans="1:11" ht="22.5" customHeight="1">
      <c r="A115" s="199">
        <v>43231500</v>
      </c>
      <c r="B115" s="200" t="s">
        <v>707</v>
      </c>
      <c r="C115" s="205" t="s">
        <v>147</v>
      </c>
      <c r="D115" s="199">
        <v>12</v>
      </c>
      <c r="E115" s="199" t="s">
        <v>202</v>
      </c>
      <c r="F115" s="201" t="s">
        <v>595</v>
      </c>
      <c r="G115" s="202">
        <v>2000000000</v>
      </c>
      <c r="H115" s="202">
        <v>2000000000</v>
      </c>
      <c r="I115" s="203" t="s">
        <v>129</v>
      </c>
      <c r="J115" s="199" t="s">
        <v>49</v>
      </c>
      <c r="K115" s="199" t="s">
        <v>203</v>
      </c>
    </row>
    <row r="116" spans="1:11" ht="22.5" customHeight="1">
      <c r="A116" s="199" t="s">
        <v>215</v>
      </c>
      <c r="B116" s="200" t="s">
        <v>708</v>
      </c>
      <c r="C116" s="205" t="s">
        <v>162</v>
      </c>
      <c r="D116" s="199">
        <v>12</v>
      </c>
      <c r="E116" s="199" t="s">
        <v>138</v>
      </c>
      <c r="F116" s="201" t="s">
        <v>595</v>
      </c>
      <c r="G116" s="202">
        <v>2379000000</v>
      </c>
      <c r="H116" s="202">
        <v>2379000000</v>
      </c>
      <c r="I116" s="203" t="s">
        <v>129</v>
      </c>
      <c r="J116" s="199" t="s">
        <v>49</v>
      </c>
      <c r="K116" s="199" t="s">
        <v>203</v>
      </c>
    </row>
    <row r="117" spans="1:11" ht="22.5" customHeight="1">
      <c r="A117" s="199" t="s">
        <v>212</v>
      </c>
      <c r="B117" s="200" t="s">
        <v>709</v>
      </c>
      <c r="C117" s="205" t="s">
        <v>140</v>
      </c>
      <c r="D117" s="199">
        <v>1</v>
      </c>
      <c r="E117" s="199" t="s">
        <v>138</v>
      </c>
      <c r="F117" s="201" t="s">
        <v>595</v>
      </c>
      <c r="G117" s="202">
        <v>200000000</v>
      </c>
      <c r="H117" s="202">
        <v>200000000</v>
      </c>
      <c r="I117" s="203" t="s">
        <v>129</v>
      </c>
      <c r="J117" s="199" t="s">
        <v>49</v>
      </c>
      <c r="K117" s="199" t="s">
        <v>203</v>
      </c>
    </row>
    <row r="118" spans="1:11" ht="22.5" customHeight="1">
      <c r="A118" s="199" t="s">
        <v>216</v>
      </c>
      <c r="B118" s="200" t="s">
        <v>710</v>
      </c>
      <c r="C118" s="215" t="s">
        <v>161</v>
      </c>
      <c r="D118" s="199">
        <v>2</v>
      </c>
      <c r="E118" s="199" t="s">
        <v>138</v>
      </c>
      <c r="F118" s="201" t="s">
        <v>595</v>
      </c>
      <c r="G118" s="202">
        <v>400000000</v>
      </c>
      <c r="H118" s="202">
        <v>400000000</v>
      </c>
      <c r="I118" s="203" t="s">
        <v>129</v>
      </c>
      <c r="J118" s="199" t="s">
        <v>49</v>
      </c>
      <c r="K118" s="199" t="s">
        <v>203</v>
      </c>
    </row>
    <row r="119" spans="1:11" ht="22.5" customHeight="1">
      <c r="A119" s="199" t="s">
        <v>217</v>
      </c>
      <c r="B119" s="200" t="s">
        <v>711</v>
      </c>
      <c r="C119" s="205" t="s">
        <v>150</v>
      </c>
      <c r="D119" s="199">
        <v>12</v>
      </c>
      <c r="E119" s="199" t="s">
        <v>138</v>
      </c>
      <c r="F119" s="201" t="s">
        <v>595</v>
      </c>
      <c r="G119" s="202">
        <v>48000000</v>
      </c>
      <c r="H119" s="202">
        <v>48000000</v>
      </c>
      <c r="I119" s="203" t="s">
        <v>129</v>
      </c>
      <c r="J119" s="199" t="s">
        <v>49</v>
      </c>
      <c r="K119" s="199" t="s">
        <v>203</v>
      </c>
    </row>
    <row r="120" spans="1:11" ht="22.5" customHeight="1">
      <c r="A120" s="199" t="s">
        <v>218</v>
      </c>
      <c r="B120" s="200" t="s">
        <v>712</v>
      </c>
      <c r="C120" s="205" t="s">
        <v>158</v>
      </c>
      <c r="D120" s="199">
        <v>12</v>
      </c>
      <c r="E120" s="199" t="s">
        <v>196</v>
      </c>
      <c r="F120" s="201" t="s">
        <v>595</v>
      </c>
      <c r="G120" s="202">
        <v>1830434892</v>
      </c>
      <c r="H120" s="202">
        <v>1830434892</v>
      </c>
      <c r="I120" s="203" t="s">
        <v>129</v>
      </c>
      <c r="J120" s="199" t="s">
        <v>49</v>
      </c>
      <c r="K120" s="199" t="s">
        <v>203</v>
      </c>
    </row>
    <row r="121" spans="1:11" ht="22.5" customHeight="1">
      <c r="A121" s="199" t="s">
        <v>219</v>
      </c>
      <c r="B121" s="200" t="s">
        <v>713</v>
      </c>
      <c r="C121" s="205" t="s">
        <v>158</v>
      </c>
      <c r="D121" s="199">
        <v>12</v>
      </c>
      <c r="E121" s="199" t="s">
        <v>196</v>
      </c>
      <c r="F121" s="201" t="s">
        <v>595</v>
      </c>
      <c r="G121" s="202">
        <f>3463683589+925889629</f>
        <v>4389573218</v>
      </c>
      <c r="H121" s="202">
        <f>3463683589+925889629</f>
        <v>4389573218</v>
      </c>
      <c r="I121" s="203" t="s">
        <v>129</v>
      </c>
      <c r="J121" s="199" t="s">
        <v>49</v>
      </c>
      <c r="K121" s="199" t="s">
        <v>203</v>
      </c>
    </row>
    <row r="122" spans="1:11" ht="22.5" customHeight="1">
      <c r="A122" s="199" t="s">
        <v>220</v>
      </c>
      <c r="B122" s="200" t="s">
        <v>714</v>
      </c>
      <c r="C122" s="205" t="s">
        <v>140</v>
      </c>
      <c r="D122" s="199">
        <v>12</v>
      </c>
      <c r="E122" s="199" t="s">
        <v>196</v>
      </c>
      <c r="F122" s="201" t="s">
        <v>595</v>
      </c>
      <c r="G122" s="202">
        <v>25114000000</v>
      </c>
      <c r="H122" s="202">
        <v>25114000000</v>
      </c>
      <c r="I122" s="203" t="s">
        <v>129</v>
      </c>
      <c r="J122" s="199" t="s">
        <v>49</v>
      </c>
      <c r="K122" s="199" t="s">
        <v>203</v>
      </c>
    </row>
    <row r="123" spans="1:11" ht="22.5" customHeight="1">
      <c r="A123" s="199">
        <v>43231500</v>
      </c>
      <c r="B123" s="200" t="s">
        <v>715</v>
      </c>
      <c r="C123" s="205" t="s">
        <v>147</v>
      </c>
      <c r="D123" s="199">
        <v>6</v>
      </c>
      <c r="E123" s="199" t="s">
        <v>138</v>
      </c>
      <c r="F123" s="201" t="s">
        <v>595</v>
      </c>
      <c r="G123" s="202">
        <v>265000000</v>
      </c>
      <c r="H123" s="202">
        <v>265000000</v>
      </c>
      <c r="I123" s="203" t="s">
        <v>129</v>
      </c>
      <c r="J123" s="199" t="s">
        <v>49</v>
      </c>
      <c r="K123" s="199" t="s">
        <v>221</v>
      </c>
    </row>
    <row r="124" spans="1:11" ht="22.5" customHeight="1">
      <c r="A124" s="199" t="s">
        <v>222</v>
      </c>
      <c r="B124" s="200" t="s">
        <v>716</v>
      </c>
      <c r="C124" s="205" t="s">
        <v>148</v>
      </c>
      <c r="D124" s="199">
        <v>12</v>
      </c>
      <c r="E124" s="199" t="s">
        <v>138</v>
      </c>
      <c r="F124" s="201" t="s">
        <v>595</v>
      </c>
      <c r="G124" s="202">
        <v>328000000</v>
      </c>
      <c r="H124" s="202">
        <v>328000000</v>
      </c>
      <c r="I124" s="203" t="s">
        <v>129</v>
      </c>
      <c r="J124" s="199" t="s">
        <v>49</v>
      </c>
      <c r="K124" s="199" t="s">
        <v>221</v>
      </c>
    </row>
    <row r="125" spans="1:11" ht="22.5" customHeight="1">
      <c r="A125" s="199">
        <v>43231500</v>
      </c>
      <c r="B125" s="200" t="s">
        <v>717</v>
      </c>
      <c r="C125" s="199" t="s">
        <v>160</v>
      </c>
      <c r="D125" s="199">
        <v>12</v>
      </c>
      <c r="E125" s="199" t="s">
        <v>138</v>
      </c>
      <c r="F125" s="201" t="s">
        <v>595</v>
      </c>
      <c r="G125" s="202">
        <f>2508496448-10958168-32776000</f>
        <v>2464762280</v>
      </c>
      <c r="H125" s="202">
        <f>2508496448-10958168-32776000</f>
        <v>2464762280</v>
      </c>
      <c r="I125" s="203" t="s">
        <v>129</v>
      </c>
      <c r="J125" s="199" t="s">
        <v>49</v>
      </c>
      <c r="K125" s="199" t="s">
        <v>221</v>
      </c>
    </row>
    <row r="126" spans="1:11" ht="22.5" customHeight="1">
      <c r="A126" s="199">
        <v>43231500</v>
      </c>
      <c r="B126" s="200" t="s">
        <v>718</v>
      </c>
      <c r="C126" s="205" t="s">
        <v>141</v>
      </c>
      <c r="D126" s="199">
        <v>12</v>
      </c>
      <c r="E126" s="199" t="s">
        <v>138</v>
      </c>
      <c r="F126" s="201" t="s">
        <v>595</v>
      </c>
      <c r="G126" s="202">
        <v>11000000</v>
      </c>
      <c r="H126" s="202">
        <v>11000000</v>
      </c>
      <c r="I126" s="203" t="s">
        <v>129</v>
      </c>
      <c r="J126" s="199" t="s">
        <v>49</v>
      </c>
      <c r="K126" s="199" t="s">
        <v>221</v>
      </c>
    </row>
    <row r="127" spans="1:11" ht="22.5" customHeight="1">
      <c r="A127" s="199" t="s">
        <v>223</v>
      </c>
      <c r="B127" s="200" t="s">
        <v>719</v>
      </c>
      <c r="C127" s="205" t="s">
        <v>187</v>
      </c>
      <c r="D127" s="199">
        <v>12</v>
      </c>
      <c r="E127" s="199" t="s">
        <v>202</v>
      </c>
      <c r="F127" s="201" t="s">
        <v>595</v>
      </c>
      <c r="G127" s="202">
        <v>7500000000</v>
      </c>
      <c r="H127" s="202">
        <v>7500000000</v>
      </c>
      <c r="I127" s="203" t="s">
        <v>129</v>
      </c>
      <c r="J127" s="199" t="s">
        <v>49</v>
      </c>
      <c r="K127" s="199" t="s">
        <v>221</v>
      </c>
    </row>
    <row r="128" spans="1:11" ht="22.5" customHeight="1">
      <c r="A128" s="199" t="s">
        <v>224</v>
      </c>
      <c r="B128" s="200" t="s">
        <v>720</v>
      </c>
      <c r="C128" s="205" t="s">
        <v>141</v>
      </c>
      <c r="D128" s="199">
        <v>12</v>
      </c>
      <c r="E128" s="199" t="s">
        <v>202</v>
      </c>
      <c r="F128" s="201" t="s">
        <v>595</v>
      </c>
      <c r="G128" s="202">
        <f>705000000-48141832</f>
        <v>656858168</v>
      </c>
      <c r="H128" s="202">
        <f>705000000-48141832</f>
        <v>656858168</v>
      </c>
      <c r="I128" s="203" t="s">
        <v>129</v>
      </c>
      <c r="J128" s="199" t="s">
        <v>49</v>
      </c>
      <c r="K128" s="199" t="s">
        <v>221</v>
      </c>
    </row>
    <row r="129" spans="1:11" ht="22.5" customHeight="1">
      <c r="A129" s="199" t="s">
        <v>157</v>
      </c>
      <c r="B129" s="200" t="s">
        <v>721</v>
      </c>
      <c r="C129" s="204" t="s">
        <v>187</v>
      </c>
      <c r="D129" s="199">
        <v>12</v>
      </c>
      <c r="E129" s="199" t="s">
        <v>138</v>
      </c>
      <c r="F129" s="201" t="s">
        <v>595</v>
      </c>
      <c r="G129" s="202">
        <v>12573000000</v>
      </c>
      <c r="H129" s="202">
        <v>12573000000</v>
      </c>
      <c r="I129" s="203" t="s">
        <v>129</v>
      </c>
      <c r="J129" s="199" t="s">
        <v>49</v>
      </c>
      <c r="K129" s="199" t="s">
        <v>221</v>
      </c>
    </row>
    <row r="130" spans="1:11" ht="22.5" customHeight="1">
      <c r="A130" s="199" t="s">
        <v>225</v>
      </c>
      <c r="B130" s="200" t="s">
        <v>722</v>
      </c>
      <c r="C130" s="205" t="s">
        <v>140</v>
      </c>
      <c r="D130" s="199">
        <v>12</v>
      </c>
      <c r="E130" s="199" t="s">
        <v>142</v>
      </c>
      <c r="F130" s="201" t="s">
        <v>595</v>
      </c>
      <c r="G130" s="202">
        <v>1800000000</v>
      </c>
      <c r="H130" s="202">
        <v>1800000000</v>
      </c>
      <c r="I130" s="203" t="s">
        <v>129</v>
      </c>
      <c r="J130" s="199" t="s">
        <v>49</v>
      </c>
      <c r="K130" s="199" t="s">
        <v>221</v>
      </c>
    </row>
    <row r="131" spans="1:11" ht="22.5" customHeight="1">
      <c r="A131" s="199" t="s">
        <v>723</v>
      </c>
      <c r="B131" s="200" t="s">
        <v>724</v>
      </c>
      <c r="C131" s="199" t="s">
        <v>160</v>
      </c>
      <c r="D131" s="199">
        <v>12</v>
      </c>
      <c r="E131" s="199" t="s">
        <v>138</v>
      </c>
      <c r="F131" s="201" t="s">
        <v>595</v>
      </c>
      <c r="G131" s="202">
        <v>107100000</v>
      </c>
      <c r="H131" s="202">
        <v>107100000</v>
      </c>
      <c r="I131" s="203" t="s">
        <v>129</v>
      </c>
      <c r="J131" s="199" t="s">
        <v>49</v>
      </c>
      <c r="K131" s="199" t="s">
        <v>221</v>
      </c>
    </row>
    <row r="132" spans="1:11" ht="22.5" customHeight="1">
      <c r="A132" s="199">
        <v>43231500</v>
      </c>
      <c r="B132" s="200" t="s">
        <v>725</v>
      </c>
      <c r="C132" s="205" t="s">
        <v>147</v>
      </c>
      <c r="D132" s="199">
        <v>12</v>
      </c>
      <c r="E132" s="199" t="s">
        <v>138</v>
      </c>
      <c r="F132" s="201" t="s">
        <v>595</v>
      </c>
      <c r="G132" s="202">
        <v>980000000</v>
      </c>
      <c r="H132" s="202">
        <v>980000000</v>
      </c>
      <c r="I132" s="203" t="s">
        <v>129</v>
      </c>
      <c r="J132" s="199" t="s">
        <v>49</v>
      </c>
      <c r="K132" s="199" t="s">
        <v>221</v>
      </c>
    </row>
    <row r="133" spans="1:11" ht="22.5" customHeight="1">
      <c r="A133" s="199">
        <v>43231500</v>
      </c>
      <c r="B133" s="200" t="s">
        <v>726</v>
      </c>
      <c r="C133" s="204" t="s">
        <v>158</v>
      </c>
      <c r="D133" s="199">
        <v>12</v>
      </c>
      <c r="E133" s="199" t="s">
        <v>138</v>
      </c>
      <c r="F133" s="201" t="s">
        <v>595</v>
      </c>
      <c r="G133" s="202">
        <v>267036000</v>
      </c>
      <c r="H133" s="202">
        <v>267036000</v>
      </c>
      <c r="I133" s="203" t="s">
        <v>129</v>
      </c>
      <c r="J133" s="199" t="s">
        <v>49</v>
      </c>
      <c r="K133" s="199" t="s">
        <v>221</v>
      </c>
    </row>
    <row r="134" spans="1:11" ht="22.5" customHeight="1">
      <c r="A134" s="199">
        <v>43231500</v>
      </c>
      <c r="B134" s="200" t="s">
        <v>727</v>
      </c>
      <c r="C134" s="205" t="s">
        <v>156</v>
      </c>
      <c r="D134" s="199">
        <v>12</v>
      </c>
      <c r="E134" s="199" t="s">
        <v>138</v>
      </c>
      <c r="F134" s="201" t="s">
        <v>595</v>
      </c>
      <c r="G134" s="202">
        <v>15000000</v>
      </c>
      <c r="H134" s="202">
        <v>15000000</v>
      </c>
      <c r="I134" s="203" t="s">
        <v>129</v>
      </c>
      <c r="J134" s="199" t="s">
        <v>49</v>
      </c>
      <c r="K134" s="199" t="s">
        <v>221</v>
      </c>
    </row>
    <row r="135" spans="1:11" ht="22.5" customHeight="1">
      <c r="A135" s="199" t="s">
        <v>226</v>
      </c>
      <c r="B135" s="200" t="s">
        <v>728</v>
      </c>
      <c r="C135" s="205" t="s">
        <v>156</v>
      </c>
      <c r="D135" s="199">
        <v>12</v>
      </c>
      <c r="E135" s="199" t="s">
        <v>142</v>
      </c>
      <c r="F135" s="201" t="s">
        <v>595</v>
      </c>
      <c r="G135" s="202">
        <v>4940093856</v>
      </c>
      <c r="H135" s="202">
        <v>4940093856</v>
      </c>
      <c r="I135" s="203" t="s">
        <v>129</v>
      </c>
      <c r="J135" s="199" t="s">
        <v>49</v>
      </c>
      <c r="K135" s="199" t="s">
        <v>221</v>
      </c>
    </row>
    <row r="136" spans="1:11" ht="22.5" customHeight="1">
      <c r="A136" s="199" t="s">
        <v>227</v>
      </c>
      <c r="B136" s="200" t="s">
        <v>729</v>
      </c>
      <c r="C136" s="215" t="s">
        <v>147</v>
      </c>
      <c r="D136" s="199">
        <v>12</v>
      </c>
      <c r="E136" s="199" t="s">
        <v>138</v>
      </c>
      <c r="F136" s="201" t="s">
        <v>595</v>
      </c>
      <c r="G136" s="202">
        <v>14000000000</v>
      </c>
      <c r="H136" s="202">
        <v>14000000000</v>
      </c>
      <c r="I136" s="203" t="s">
        <v>129</v>
      </c>
      <c r="J136" s="199" t="s">
        <v>49</v>
      </c>
      <c r="K136" s="199" t="s">
        <v>221</v>
      </c>
    </row>
    <row r="137" spans="1:11" ht="22.5" customHeight="1">
      <c r="A137" s="199" t="s">
        <v>228</v>
      </c>
      <c r="B137" s="200" t="s">
        <v>730</v>
      </c>
      <c r="C137" s="205" t="s">
        <v>158</v>
      </c>
      <c r="D137" s="199">
        <v>4</v>
      </c>
      <c r="E137" s="199" t="s">
        <v>138</v>
      </c>
      <c r="F137" s="201" t="s">
        <v>595</v>
      </c>
      <c r="G137" s="202">
        <v>3000000000</v>
      </c>
      <c r="H137" s="202">
        <v>3000000000</v>
      </c>
      <c r="I137" s="203" t="s">
        <v>129</v>
      </c>
      <c r="J137" s="199" t="s">
        <v>49</v>
      </c>
      <c r="K137" s="199" t="s">
        <v>221</v>
      </c>
    </row>
    <row r="138" spans="1:11" ht="22.5" customHeight="1">
      <c r="A138" s="199" t="s">
        <v>229</v>
      </c>
      <c r="B138" s="200" t="s">
        <v>731</v>
      </c>
      <c r="C138" s="205" t="s">
        <v>187</v>
      </c>
      <c r="D138" s="199">
        <v>12</v>
      </c>
      <c r="E138" s="199" t="s">
        <v>142</v>
      </c>
      <c r="F138" s="201" t="s">
        <v>595</v>
      </c>
      <c r="G138" s="202">
        <v>11000000000</v>
      </c>
      <c r="H138" s="202">
        <v>11000000000</v>
      </c>
      <c r="I138" s="203" t="s">
        <v>129</v>
      </c>
      <c r="J138" s="199" t="s">
        <v>49</v>
      </c>
      <c r="K138" s="199" t="s">
        <v>221</v>
      </c>
    </row>
    <row r="139" spans="1:11" ht="22.5" customHeight="1">
      <c r="A139" s="199" t="s">
        <v>230</v>
      </c>
      <c r="B139" s="200" t="s">
        <v>732</v>
      </c>
      <c r="C139" s="215" t="s">
        <v>147</v>
      </c>
      <c r="D139" s="199">
        <v>12</v>
      </c>
      <c r="E139" s="199" t="s">
        <v>138</v>
      </c>
      <c r="F139" s="201" t="s">
        <v>595</v>
      </c>
      <c r="G139" s="202">
        <v>228000000</v>
      </c>
      <c r="H139" s="202">
        <v>228000000</v>
      </c>
      <c r="I139" s="203" t="s">
        <v>129</v>
      </c>
      <c r="J139" s="199" t="s">
        <v>49</v>
      </c>
      <c r="K139" s="199" t="s">
        <v>221</v>
      </c>
    </row>
    <row r="140" spans="1:11" ht="22.5" customHeight="1">
      <c r="A140" s="199" t="s">
        <v>231</v>
      </c>
      <c r="B140" s="200" t="s">
        <v>733</v>
      </c>
      <c r="C140" s="204" t="s">
        <v>147</v>
      </c>
      <c r="D140" s="199">
        <v>12</v>
      </c>
      <c r="E140" s="199" t="s">
        <v>165</v>
      </c>
      <c r="F140" s="201" t="s">
        <v>595</v>
      </c>
      <c r="G140" s="202">
        <v>438000000</v>
      </c>
      <c r="H140" s="202">
        <v>438000000</v>
      </c>
      <c r="I140" s="203" t="s">
        <v>129</v>
      </c>
      <c r="J140" s="199" t="s">
        <v>49</v>
      </c>
      <c r="K140" s="199" t="s">
        <v>221</v>
      </c>
    </row>
    <row r="141" spans="1:11" ht="22.5" customHeight="1">
      <c r="A141" s="199" t="s">
        <v>232</v>
      </c>
      <c r="B141" s="200" t="s">
        <v>734</v>
      </c>
      <c r="C141" s="205" t="s">
        <v>140</v>
      </c>
      <c r="D141" s="199">
        <v>12</v>
      </c>
      <c r="E141" s="199" t="s">
        <v>165</v>
      </c>
      <c r="F141" s="201" t="s">
        <v>595</v>
      </c>
      <c r="G141" s="202">
        <v>1500000000</v>
      </c>
      <c r="H141" s="202">
        <v>1500000000</v>
      </c>
      <c r="I141" s="203" t="s">
        <v>129</v>
      </c>
      <c r="J141" s="199" t="s">
        <v>49</v>
      </c>
      <c r="K141" s="199" t="s">
        <v>221</v>
      </c>
    </row>
    <row r="142" spans="1:11" ht="22.5" customHeight="1">
      <c r="A142" s="199">
        <v>43231500</v>
      </c>
      <c r="B142" s="200" t="s">
        <v>735</v>
      </c>
      <c r="C142" s="205" t="s">
        <v>141</v>
      </c>
      <c r="D142" s="199">
        <v>12</v>
      </c>
      <c r="E142" s="199" t="s">
        <v>165</v>
      </c>
      <c r="F142" s="201" t="s">
        <v>595</v>
      </c>
      <c r="G142" s="202">
        <v>1500000000</v>
      </c>
      <c r="H142" s="202">
        <v>1500000000</v>
      </c>
      <c r="I142" s="203" t="s">
        <v>129</v>
      </c>
      <c r="J142" s="199" t="s">
        <v>49</v>
      </c>
      <c r="K142" s="199" t="s">
        <v>221</v>
      </c>
    </row>
    <row r="143" spans="1:11" ht="22.5" customHeight="1">
      <c r="A143" s="199">
        <v>43231500</v>
      </c>
      <c r="B143" s="200" t="s">
        <v>736</v>
      </c>
      <c r="C143" s="205" t="s">
        <v>141</v>
      </c>
      <c r="D143" s="199">
        <v>12</v>
      </c>
      <c r="E143" s="199" t="s">
        <v>165</v>
      </c>
      <c r="F143" s="201" t="s">
        <v>595</v>
      </c>
      <c r="G143" s="202">
        <v>1500000000</v>
      </c>
      <c r="H143" s="202">
        <v>1500000000</v>
      </c>
      <c r="I143" s="203" t="s">
        <v>129</v>
      </c>
      <c r="J143" s="199" t="s">
        <v>49</v>
      </c>
      <c r="K143" s="199" t="s">
        <v>221</v>
      </c>
    </row>
    <row r="144" spans="1:11" ht="22.5" customHeight="1">
      <c r="A144" s="199" t="s">
        <v>233</v>
      </c>
      <c r="B144" s="200" t="s">
        <v>737</v>
      </c>
      <c r="C144" s="204" t="s">
        <v>158</v>
      </c>
      <c r="D144" s="199">
        <v>12</v>
      </c>
      <c r="E144" s="199" t="s">
        <v>202</v>
      </c>
      <c r="F144" s="201" t="s">
        <v>595</v>
      </c>
      <c r="G144" s="202">
        <v>80000000</v>
      </c>
      <c r="H144" s="202">
        <v>80000000</v>
      </c>
      <c r="I144" s="203" t="s">
        <v>129</v>
      </c>
      <c r="J144" s="199" t="s">
        <v>49</v>
      </c>
      <c r="K144" s="199" t="s">
        <v>221</v>
      </c>
    </row>
    <row r="145" spans="1:11" ht="22.5" customHeight="1">
      <c r="A145" s="199" t="s">
        <v>218</v>
      </c>
      <c r="B145" s="200" t="s">
        <v>738</v>
      </c>
      <c r="C145" s="205" t="s">
        <v>147</v>
      </c>
      <c r="D145" s="199">
        <v>12</v>
      </c>
      <c r="E145" s="199" t="s">
        <v>142</v>
      </c>
      <c r="F145" s="201" t="s">
        <v>595</v>
      </c>
      <c r="G145" s="202">
        <v>12704348371</v>
      </c>
      <c r="H145" s="202">
        <v>12704348371</v>
      </c>
      <c r="I145" s="203" t="s">
        <v>129</v>
      </c>
      <c r="J145" s="199" t="s">
        <v>49</v>
      </c>
      <c r="K145" s="199" t="s">
        <v>221</v>
      </c>
    </row>
    <row r="146" spans="1:11" ht="22.5" customHeight="1">
      <c r="A146" s="199" t="s">
        <v>218</v>
      </c>
      <c r="B146" s="200" t="s">
        <v>739</v>
      </c>
      <c r="C146" s="205" t="s">
        <v>161</v>
      </c>
      <c r="D146" s="199">
        <v>12</v>
      </c>
      <c r="E146" s="199" t="s">
        <v>234</v>
      </c>
      <c r="F146" s="201" t="s">
        <v>595</v>
      </c>
      <c r="G146" s="202">
        <v>1300000000</v>
      </c>
      <c r="H146" s="202">
        <v>1300000000</v>
      </c>
      <c r="I146" s="203" t="s">
        <v>129</v>
      </c>
      <c r="J146" s="199" t="s">
        <v>49</v>
      </c>
      <c r="K146" s="199" t="s">
        <v>221</v>
      </c>
    </row>
    <row r="147" spans="1:11" ht="22.5" customHeight="1">
      <c r="A147" s="199" t="s">
        <v>235</v>
      </c>
      <c r="B147" s="200" t="s">
        <v>740</v>
      </c>
      <c r="C147" s="205" t="s">
        <v>150</v>
      </c>
      <c r="D147" s="199">
        <v>12</v>
      </c>
      <c r="E147" s="199" t="s">
        <v>138</v>
      </c>
      <c r="F147" s="201" t="s">
        <v>595</v>
      </c>
      <c r="G147" s="216">
        <v>207000000</v>
      </c>
      <c r="H147" s="216">
        <v>207000000</v>
      </c>
      <c r="I147" s="203" t="s">
        <v>129</v>
      </c>
      <c r="J147" s="199" t="s">
        <v>49</v>
      </c>
      <c r="K147" s="199" t="s">
        <v>236</v>
      </c>
    </row>
    <row r="148" spans="1:11" ht="22.5" customHeight="1">
      <c r="A148" s="199" t="s">
        <v>233</v>
      </c>
      <c r="B148" s="200" t="s">
        <v>741</v>
      </c>
      <c r="C148" s="205" t="s">
        <v>150</v>
      </c>
      <c r="D148" s="199">
        <v>12</v>
      </c>
      <c r="E148" s="199" t="s">
        <v>202</v>
      </c>
      <c r="F148" s="201" t="s">
        <v>595</v>
      </c>
      <c r="G148" s="216">
        <v>398000000</v>
      </c>
      <c r="H148" s="216">
        <v>398000000</v>
      </c>
      <c r="I148" s="203" t="s">
        <v>129</v>
      </c>
      <c r="J148" s="199" t="s">
        <v>49</v>
      </c>
      <c r="K148" s="199" t="s">
        <v>236</v>
      </c>
    </row>
    <row r="149" spans="1:11" ht="22.5" customHeight="1">
      <c r="A149" s="199" t="s">
        <v>237</v>
      </c>
      <c r="B149" s="200" t="s">
        <v>742</v>
      </c>
      <c r="C149" s="205" t="s">
        <v>161</v>
      </c>
      <c r="D149" s="199">
        <v>12</v>
      </c>
      <c r="E149" s="199" t="s">
        <v>138</v>
      </c>
      <c r="F149" s="201" t="s">
        <v>595</v>
      </c>
      <c r="G149" s="202">
        <v>400000000</v>
      </c>
      <c r="H149" s="202">
        <v>400000000</v>
      </c>
      <c r="I149" s="203" t="s">
        <v>129</v>
      </c>
      <c r="J149" s="199" t="s">
        <v>49</v>
      </c>
      <c r="K149" s="199" t="s">
        <v>238</v>
      </c>
    </row>
    <row r="150" spans="1:11" ht="22.5" customHeight="1">
      <c r="A150" s="199" t="s">
        <v>239</v>
      </c>
      <c r="B150" s="200" t="s">
        <v>743</v>
      </c>
      <c r="C150" s="205" t="s">
        <v>140</v>
      </c>
      <c r="D150" s="199">
        <v>12</v>
      </c>
      <c r="E150" s="199" t="s">
        <v>142</v>
      </c>
      <c r="F150" s="201" t="s">
        <v>595</v>
      </c>
      <c r="G150" s="216">
        <v>2500000000</v>
      </c>
      <c r="H150" s="216">
        <v>2500000000</v>
      </c>
      <c r="I150" s="203" t="s">
        <v>129</v>
      </c>
      <c r="J150" s="199" t="s">
        <v>49</v>
      </c>
      <c r="K150" s="199" t="s">
        <v>240</v>
      </c>
    </row>
    <row r="151" spans="1:11" ht="22.5" customHeight="1">
      <c r="A151" s="199" t="s">
        <v>239</v>
      </c>
      <c r="B151" s="200" t="s">
        <v>744</v>
      </c>
      <c r="C151" s="205" t="s">
        <v>141</v>
      </c>
      <c r="D151" s="199">
        <v>12</v>
      </c>
      <c r="E151" s="199" t="s">
        <v>165</v>
      </c>
      <c r="F151" s="201" t="s">
        <v>595</v>
      </c>
      <c r="G151" s="216">
        <v>1200000000</v>
      </c>
      <c r="H151" s="216">
        <v>1200000000</v>
      </c>
      <c r="I151" s="203" t="s">
        <v>129</v>
      </c>
      <c r="J151" s="199" t="s">
        <v>49</v>
      </c>
      <c r="K151" s="199" t="s">
        <v>240</v>
      </c>
    </row>
    <row r="152" spans="1:11" ht="22.5" customHeight="1">
      <c r="A152" s="199" t="s">
        <v>239</v>
      </c>
      <c r="B152" s="200" t="s">
        <v>745</v>
      </c>
      <c r="C152" s="205" t="s">
        <v>148</v>
      </c>
      <c r="D152" s="199">
        <v>12</v>
      </c>
      <c r="E152" s="199" t="s">
        <v>138</v>
      </c>
      <c r="F152" s="201" t="s">
        <v>595</v>
      </c>
      <c r="G152" s="216">
        <v>2668000000</v>
      </c>
      <c r="H152" s="216">
        <v>2668000000</v>
      </c>
      <c r="I152" s="203" t="s">
        <v>129</v>
      </c>
      <c r="J152" s="199" t="s">
        <v>49</v>
      </c>
      <c r="K152" s="199" t="s">
        <v>240</v>
      </c>
    </row>
    <row r="153" spans="1:11" ht="22.5" customHeight="1">
      <c r="A153" s="199" t="s">
        <v>239</v>
      </c>
      <c r="B153" s="200" t="s">
        <v>746</v>
      </c>
      <c r="C153" s="205" t="s">
        <v>162</v>
      </c>
      <c r="D153" s="199">
        <v>12</v>
      </c>
      <c r="E153" s="199" t="s">
        <v>138</v>
      </c>
      <c r="F153" s="201" t="s">
        <v>595</v>
      </c>
      <c r="G153" s="216">
        <v>118000000</v>
      </c>
      <c r="H153" s="216">
        <v>118000000</v>
      </c>
      <c r="I153" s="203" t="s">
        <v>129</v>
      </c>
      <c r="J153" s="199" t="s">
        <v>49</v>
      </c>
      <c r="K153" s="199" t="s">
        <v>240</v>
      </c>
    </row>
    <row r="154" spans="1:11" ht="22.5" customHeight="1">
      <c r="A154" s="199" t="s">
        <v>241</v>
      </c>
      <c r="B154" s="200" t="s">
        <v>747</v>
      </c>
      <c r="C154" s="205" t="s">
        <v>150</v>
      </c>
      <c r="D154" s="199">
        <v>12</v>
      </c>
      <c r="E154" s="199" t="s">
        <v>165</v>
      </c>
      <c r="F154" s="201" t="s">
        <v>595</v>
      </c>
      <c r="G154" s="216">
        <v>1292935849</v>
      </c>
      <c r="H154" s="216">
        <v>1292935849</v>
      </c>
      <c r="I154" s="203" t="s">
        <v>129</v>
      </c>
      <c r="J154" s="199" t="s">
        <v>49</v>
      </c>
      <c r="K154" s="199" t="s">
        <v>240</v>
      </c>
    </row>
    <row r="155" spans="1:11" ht="22.5" customHeight="1">
      <c r="A155" s="199" t="s">
        <v>242</v>
      </c>
      <c r="B155" s="200" t="s">
        <v>748</v>
      </c>
      <c r="C155" s="199" t="s">
        <v>158</v>
      </c>
      <c r="D155" s="199">
        <v>11</v>
      </c>
      <c r="E155" s="199" t="s">
        <v>138</v>
      </c>
      <c r="F155" s="201" t="s">
        <v>595</v>
      </c>
      <c r="G155" s="202">
        <v>500000000</v>
      </c>
      <c r="H155" s="202">
        <v>500000000</v>
      </c>
      <c r="I155" s="203" t="s">
        <v>129</v>
      </c>
      <c r="J155" s="199" t="s">
        <v>49</v>
      </c>
      <c r="K155" s="199" t="s">
        <v>243</v>
      </c>
    </row>
    <row r="156" spans="1:11" ht="22.5" customHeight="1">
      <c r="A156" s="199" t="s">
        <v>244</v>
      </c>
      <c r="B156" s="200" t="s">
        <v>749</v>
      </c>
      <c r="C156" s="199" t="s">
        <v>160</v>
      </c>
      <c r="D156" s="199">
        <v>5</v>
      </c>
      <c r="E156" s="199" t="s">
        <v>138</v>
      </c>
      <c r="F156" s="201" t="s">
        <v>595</v>
      </c>
      <c r="G156" s="202">
        <v>203000000</v>
      </c>
      <c r="H156" s="202">
        <v>203000000</v>
      </c>
      <c r="I156" s="203" t="s">
        <v>129</v>
      </c>
      <c r="J156" s="199" t="s">
        <v>49</v>
      </c>
      <c r="K156" s="199" t="s">
        <v>245</v>
      </c>
    </row>
    <row r="157" spans="1:11" ht="22.5" customHeight="1">
      <c r="A157" s="199" t="s">
        <v>246</v>
      </c>
      <c r="B157" s="200" t="s">
        <v>750</v>
      </c>
      <c r="C157" s="199" t="s">
        <v>247</v>
      </c>
      <c r="D157" s="199">
        <v>4</v>
      </c>
      <c r="E157" s="199" t="s">
        <v>138</v>
      </c>
      <c r="F157" s="201" t="s">
        <v>595</v>
      </c>
      <c r="G157" s="202">
        <v>69000000</v>
      </c>
      <c r="H157" s="202">
        <v>69000000</v>
      </c>
      <c r="I157" s="203" t="s">
        <v>129</v>
      </c>
      <c r="J157" s="199" t="s">
        <v>49</v>
      </c>
      <c r="K157" s="199" t="s">
        <v>245</v>
      </c>
    </row>
    <row r="158" spans="1:11" ht="22.5" customHeight="1">
      <c r="A158" s="199" t="s">
        <v>248</v>
      </c>
      <c r="B158" s="200" t="s">
        <v>751</v>
      </c>
      <c r="C158" s="199" t="s">
        <v>160</v>
      </c>
      <c r="D158" s="199">
        <v>2</v>
      </c>
      <c r="E158" s="199" t="s">
        <v>138</v>
      </c>
      <c r="F158" s="201" t="s">
        <v>595</v>
      </c>
      <c r="G158" s="202">
        <v>16422000</v>
      </c>
      <c r="H158" s="202">
        <v>16422000</v>
      </c>
      <c r="I158" s="203" t="s">
        <v>129</v>
      </c>
      <c r="J158" s="199" t="s">
        <v>49</v>
      </c>
      <c r="K158" s="199" t="s">
        <v>245</v>
      </c>
    </row>
    <row r="159" spans="1:11" ht="22.5" customHeight="1">
      <c r="A159" s="199" t="s">
        <v>249</v>
      </c>
      <c r="B159" s="200" t="s">
        <v>752</v>
      </c>
      <c r="C159" s="199" t="s">
        <v>250</v>
      </c>
      <c r="D159" s="199">
        <v>5</v>
      </c>
      <c r="E159" s="199" t="s">
        <v>138</v>
      </c>
      <c r="F159" s="201" t="s">
        <v>595</v>
      </c>
      <c r="G159" s="202">
        <v>211000000</v>
      </c>
      <c r="H159" s="202">
        <v>211000000</v>
      </c>
      <c r="I159" s="203" t="s">
        <v>129</v>
      </c>
      <c r="J159" s="199" t="s">
        <v>49</v>
      </c>
      <c r="K159" s="199" t="s">
        <v>245</v>
      </c>
    </row>
    <row r="160" spans="1:11" ht="22.5" customHeight="1">
      <c r="A160" s="199" t="s">
        <v>251</v>
      </c>
      <c r="B160" s="200" t="s">
        <v>753</v>
      </c>
      <c r="C160" s="199" t="s">
        <v>137</v>
      </c>
      <c r="D160" s="199">
        <v>12</v>
      </c>
      <c r="E160" s="199" t="s">
        <v>138</v>
      </c>
      <c r="F160" s="201" t="s">
        <v>595</v>
      </c>
      <c r="G160" s="202">
        <v>206000000</v>
      </c>
      <c r="H160" s="202">
        <v>206000000</v>
      </c>
      <c r="I160" s="203" t="s">
        <v>129</v>
      </c>
      <c r="J160" s="199" t="s">
        <v>49</v>
      </c>
      <c r="K160" s="199" t="s">
        <v>252</v>
      </c>
    </row>
    <row r="161" spans="1:11" ht="22.5" customHeight="1">
      <c r="A161" s="199">
        <v>44110000</v>
      </c>
      <c r="B161" s="200" t="s">
        <v>754</v>
      </c>
      <c r="C161" s="199" t="s">
        <v>150</v>
      </c>
      <c r="D161" s="199">
        <v>12</v>
      </c>
      <c r="E161" s="199" t="s">
        <v>138</v>
      </c>
      <c r="F161" s="201" t="s">
        <v>595</v>
      </c>
      <c r="G161" s="202">
        <v>390000000</v>
      </c>
      <c r="H161" s="202">
        <v>390000000</v>
      </c>
      <c r="I161" s="204" t="s">
        <v>129</v>
      </c>
      <c r="J161" s="199" t="s">
        <v>49</v>
      </c>
      <c r="K161" s="199" t="s">
        <v>253</v>
      </c>
    </row>
    <row r="162" spans="1:11" ht="22.5" customHeight="1">
      <c r="A162" s="199">
        <v>78181701</v>
      </c>
      <c r="B162" s="200" t="s">
        <v>755</v>
      </c>
      <c r="C162" s="199" t="s">
        <v>147</v>
      </c>
      <c r="D162" s="199">
        <v>12</v>
      </c>
      <c r="E162" s="199" t="s">
        <v>138</v>
      </c>
      <c r="F162" s="201" t="s">
        <v>595</v>
      </c>
      <c r="G162" s="202">
        <v>80000000</v>
      </c>
      <c r="H162" s="202">
        <v>80000000</v>
      </c>
      <c r="I162" s="204" t="s">
        <v>129</v>
      </c>
      <c r="J162" s="199" t="s">
        <v>49</v>
      </c>
      <c r="K162" s="199" t="s">
        <v>253</v>
      </c>
    </row>
    <row r="163" spans="1:11" ht="22.5" customHeight="1">
      <c r="A163" s="199">
        <v>92101500</v>
      </c>
      <c r="B163" s="200" t="s">
        <v>756</v>
      </c>
      <c r="C163" s="199" t="s">
        <v>161</v>
      </c>
      <c r="D163" s="199">
        <v>12</v>
      </c>
      <c r="E163" s="199" t="s">
        <v>142</v>
      </c>
      <c r="F163" s="201" t="s">
        <v>595</v>
      </c>
      <c r="G163" s="202">
        <v>11661145735</v>
      </c>
      <c r="H163" s="202">
        <v>11661145735</v>
      </c>
      <c r="I163" s="204" t="s">
        <v>129</v>
      </c>
      <c r="J163" s="199" t="s">
        <v>49</v>
      </c>
      <c r="K163" s="199" t="s">
        <v>253</v>
      </c>
    </row>
    <row r="164" spans="1:11" ht="22.5" customHeight="1">
      <c r="A164" s="199">
        <v>76111800</v>
      </c>
      <c r="B164" s="200" t="s">
        <v>757</v>
      </c>
      <c r="C164" s="199" t="s">
        <v>160</v>
      </c>
      <c r="D164" s="199">
        <v>12</v>
      </c>
      <c r="E164" s="199" t="s">
        <v>138</v>
      </c>
      <c r="F164" s="201" t="s">
        <v>595</v>
      </c>
      <c r="G164" s="202">
        <v>10000000</v>
      </c>
      <c r="H164" s="202">
        <v>10000000</v>
      </c>
      <c r="I164" s="204" t="s">
        <v>129</v>
      </c>
      <c r="J164" s="199" t="s">
        <v>49</v>
      </c>
      <c r="K164" s="199" t="s">
        <v>253</v>
      </c>
    </row>
    <row r="165" spans="1:11" ht="22.5" customHeight="1">
      <c r="A165" s="199">
        <v>78181500</v>
      </c>
      <c r="B165" s="200" t="s">
        <v>758</v>
      </c>
      <c r="C165" s="199" t="s">
        <v>160</v>
      </c>
      <c r="D165" s="199">
        <v>12</v>
      </c>
      <c r="E165" s="199" t="s">
        <v>138</v>
      </c>
      <c r="F165" s="201" t="s">
        <v>595</v>
      </c>
      <c r="G165" s="202">
        <v>164220000</v>
      </c>
      <c r="H165" s="202">
        <v>164220000</v>
      </c>
      <c r="I165" s="204" t="s">
        <v>129</v>
      </c>
      <c r="J165" s="199" t="s">
        <v>49</v>
      </c>
      <c r="K165" s="199" t="s">
        <v>253</v>
      </c>
    </row>
    <row r="166" spans="1:11" ht="22.5" customHeight="1">
      <c r="A166" s="199">
        <v>72101500</v>
      </c>
      <c r="B166" s="200" t="s">
        <v>759</v>
      </c>
      <c r="C166" s="199" t="s">
        <v>156</v>
      </c>
      <c r="D166" s="199">
        <v>12</v>
      </c>
      <c r="E166" s="199" t="s">
        <v>165</v>
      </c>
      <c r="F166" s="201" t="s">
        <v>595</v>
      </c>
      <c r="G166" s="202">
        <v>941528000</v>
      </c>
      <c r="H166" s="202">
        <v>941528000</v>
      </c>
      <c r="I166" s="204" t="s">
        <v>129</v>
      </c>
      <c r="J166" s="199" t="s">
        <v>49</v>
      </c>
      <c r="K166" s="199" t="s">
        <v>253</v>
      </c>
    </row>
    <row r="167" spans="1:11" ht="22.5" customHeight="1">
      <c r="A167" s="199">
        <v>72101500</v>
      </c>
      <c r="B167" s="200" t="s">
        <v>760</v>
      </c>
      <c r="C167" s="199" t="s">
        <v>156</v>
      </c>
      <c r="D167" s="199">
        <v>12</v>
      </c>
      <c r="E167" s="199" t="s">
        <v>138</v>
      </c>
      <c r="F167" s="201" t="s">
        <v>595</v>
      </c>
      <c r="G167" s="202">
        <v>65688000</v>
      </c>
      <c r="H167" s="202">
        <v>65688000</v>
      </c>
      <c r="I167" s="204" t="s">
        <v>129</v>
      </c>
      <c r="J167" s="199" t="s">
        <v>49</v>
      </c>
      <c r="K167" s="199" t="s">
        <v>253</v>
      </c>
    </row>
    <row r="168" spans="1:11" ht="22.5" customHeight="1">
      <c r="A168" s="199">
        <v>20121400</v>
      </c>
      <c r="B168" s="200" t="s">
        <v>761</v>
      </c>
      <c r="C168" s="199" t="s">
        <v>147</v>
      </c>
      <c r="D168" s="199">
        <v>12</v>
      </c>
      <c r="E168" s="199" t="s">
        <v>138</v>
      </c>
      <c r="F168" s="201" t="s">
        <v>595</v>
      </c>
      <c r="G168" s="202">
        <v>54740000</v>
      </c>
      <c r="H168" s="202">
        <v>54740000</v>
      </c>
      <c r="I168" s="204" t="s">
        <v>129</v>
      </c>
      <c r="J168" s="199" t="s">
        <v>49</v>
      </c>
      <c r="K168" s="199" t="s">
        <v>253</v>
      </c>
    </row>
    <row r="169" spans="1:11" ht="22.5" customHeight="1">
      <c r="A169" s="199" t="s">
        <v>254</v>
      </c>
      <c r="B169" s="200" t="s">
        <v>762</v>
      </c>
      <c r="C169" s="199" t="s">
        <v>162</v>
      </c>
      <c r="D169" s="199">
        <v>12</v>
      </c>
      <c r="E169" s="199" t="s">
        <v>138</v>
      </c>
      <c r="F169" s="201" t="s">
        <v>595</v>
      </c>
      <c r="G169" s="202">
        <v>312018000</v>
      </c>
      <c r="H169" s="202">
        <v>312018000</v>
      </c>
      <c r="I169" s="204" t="s">
        <v>129</v>
      </c>
      <c r="J169" s="199" t="s">
        <v>49</v>
      </c>
      <c r="K169" s="199" t="s">
        <v>253</v>
      </c>
    </row>
    <row r="170" spans="1:11" ht="22.5" customHeight="1">
      <c r="A170" s="199" t="s">
        <v>255</v>
      </c>
      <c r="B170" s="200" t="s">
        <v>763</v>
      </c>
      <c r="C170" s="199" t="s">
        <v>156</v>
      </c>
      <c r="D170" s="199">
        <v>12</v>
      </c>
      <c r="E170" s="199" t="s">
        <v>165</v>
      </c>
      <c r="F170" s="201" t="s">
        <v>595</v>
      </c>
      <c r="G170" s="202">
        <v>458786888</v>
      </c>
      <c r="H170" s="202">
        <v>458786888</v>
      </c>
      <c r="I170" s="204" t="s">
        <v>129</v>
      </c>
      <c r="J170" s="199" t="s">
        <v>49</v>
      </c>
      <c r="K170" s="199" t="s">
        <v>253</v>
      </c>
    </row>
    <row r="171" spans="1:11" ht="22.5" customHeight="1">
      <c r="A171" s="199">
        <v>90101600</v>
      </c>
      <c r="B171" s="200" t="s">
        <v>764</v>
      </c>
      <c r="C171" s="199" t="s">
        <v>160</v>
      </c>
      <c r="D171" s="199">
        <v>12</v>
      </c>
      <c r="E171" s="199" t="s">
        <v>138</v>
      </c>
      <c r="F171" s="201" t="s">
        <v>595</v>
      </c>
      <c r="G171" s="202">
        <v>114954000</v>
      </c>
      <c r="H171" s="202">
        <v>114954000</v>
      </c>
      <c r="I171" s="204" t="s">
        <v>129</v>
      </c>
      <c r="J171" s="199" t="s">
        <v>49</v>
      </c>
      <c r="K171" s="199" t="s">
        <v>253</v>
      </c>
    </row>
    <row r="172" spans="1:11" ht="22.5" customHeight="1">
      <c r="A172" s="199">
        <v>80131700</v>
      </c>
      <c r="B172" s="200" t="s">
        <v>765</v>
      </c>
      <c r="C172" s="199" t="s">
        <v>137</v>
      </c>
      <c r="D172" s="199">
        <v>12</v>
      </c>
      <c r="E172" s="199" t="s">
        <v>165</v>
      </c>
      <c r="F172" s="201" t="s">
        <v>595</v>
      </c>
      <c r="G172" s="202">
        <f>993258611*2</f>
        <v>1986517222</v>
      </c>
      <c r="H172" s="202">
        <f>993258611*2</f>
        <v>1986517222</v>
      </c>
      <c r="I172" s="204" t="s">
        <v>129</v>
      </c>
      <c r="J172" s="199" t="s">
        <v>49</v>
      </c>
      <c r="K172" s="199" t="s">
        <v>253</v>
      </c>
    </row>
    <row r="173" spans="1:11" ht="22.5" customHeight="1">
      <c r="A173" s="199" t="s">
        <v>256</v>
      </c>
      <c r="B173" s="200" t="s">
        <v>766</v>
      </c>
      <c r="C173" s="199" t="s">
        <v>150</v>
      </c>
      <c r="D173" s="199">
        <v>12</v>
      </c>
      <c r="E173" s="199" t="s">
        <v>142</v>
      </c>
      <c r="F173" s="201" t="s">
        <v>595</v>
      </c>
      <c r="G173" s="202">
        <v>20505430584</v>
      </c>
      <c r="H173" s="202">
        <v>20505430584</v>
      </c>
      <c r="I173" s="204" t="s">
        <v>129</v>
      </c>
      <c r="J173" s="199" t="s">
        <v>49</v>
      </c>
      <c r="K173" s="199" t="s">
        <v>253</v>
      </c>
    </row>
    <row r="174" spans="1:11" ht="22.5" customHeight="1">
      <c r="A174" s="199">
        <v>70111700</v>
      </c>
      <c r="B174" s="200" t="s">
        <v>767</v>
      </c>
      <c r="C174" s="199" t="s">
        <v>140</v>
      </c>
      <c r="D174" s="199">
        <v>2</v>
      </c>
      <c r="E174" s="199" t="s">
        <v>138</v>
      </c>
      <c r="F174" s="201" t="s">
        <v>595</v>
      </c>
      <c r="G174" s="202">
        <v>54740000</v>
      </c>
      <c r="H174" s="202">
        <v>54740000</v>
      </c>
      <c r="I174" s="204" t="s">
        <v>129</v>
      </c>
      <c r="J174" s="199" t="s">
        <v>49</v>
      </c>
      <c r="K174" s="199" t="s">
        <v>253</v>
      </c>
    </row>
    <row r="175" spans="1:11" ht="22.5" customHeight="1">
      <c r="A175" s="199" t="s">
        <v>257</v>
      </c>
      <c r="B175" s="200" t="s">
        <v>768</v>
      </c>
      <c r="C175" s="199" t="s">
        <v>147</v>
      </c>
      <c r="D175" s="199">
        <v>12</v>
      </c>
      <c r="E175" s="199" t="s">
        <v>138</v>
      </c>
      <c r="F175" s="201" t="s">
        <v>595</v>
      </c>
      <c r="G175" s="202">
        <v>15000000</v>
      </c>
      <c r="H175" s="202">
        <v>15000000</v>
      </c>
      <c r="I175" s="204" t="s">
        <v>129</v>
      </c>
      <c r="J175" s="199" t="s">
        <v>49</v>
      </c>
      <c r="K175" s="199" t="s">
        <v>253</v>
      </c>
    </row>
    <row r="176" spans="1:11" ht="22.5" customHeight="1">
      <c r="A176" s="199" t="s">
        <v>258</v>
      </c>
      <c r="B176" s="200" t="s">
        <v>769</v>
      </c>
      <c r="C176" s="199" t="s">
        <v>160</v>
      </c>
      <c r="D176" s="199">
        <v>12</v>
      </c>
      <c r="E176" s="199" t="s">
        <v>142</v>
      </c>
      <c r="F176" s="201" t="s">
        <v>595</v>
      </c>
      <c r="G176" s="202">
        <v>2736000000</v>
      </c>
      <c r="H176" s="202">
        <v>2736000000</v>
      </c>
      <c r="I176" s="204" t="s">
        <v>129</v>
      </c>
      <c r="J176" s="199" t="s">
        <v>49</v>
      </c>
      <c r="K176" s="199" t="s">
        <v>253</v>
      </c>
    </row>
    <row r="177" spans="1:11" ht="22.5" customHeight="1">
      <c r="A177" s="199">
        <v>73171500</v>
      </c>
      <c r="B177" s="200" t="s">
        <v>770</v>
      </c>
      <c r="C177" s="199" t="s">
        <v>150</v>
      </c>
      <c r="D177" s="199">
        <v>12</v>
      </c>
      <c r="E177" s="199" t="s">
        <v>138</v>
      </c>
      <c r="F177" s="201" t="s">
        <v>595</v>
      </c>
      <c r="G177" s="202">
        <v>273700000</v>
      </c>
      <c r="H177" s="202">
        <v>273700000</v>
      </c>
      <c r="I177" s="204" t="s">
        <v>129</v>
      </c>
      <c r="J177" s="199" t="s">
        <v>49</v>
      </c>
      <c r="K177" s="199" t="s">
        <v>253</v>
      </c>
    </row>
    <row r="178" spans="1:11" ht="22.5" customHeight="1">
      <c r="A178" s="199">
        <v>72101500</v>
      </c>
      <c r="B178" s="200" t="s">
        <v>771</v>
      </c>
      <c r="C178" s="199" t="s">
        <v>141</v>
      </c>
      <c r="D178" s="199">
        <v>12</v>
      </c>
      <c r="E178" s="199" t="s">
        <v>165</v>
      </c>
      <c r="F178" s="201" t="s">
        <v>595</v>
      </c>
      <c r="G178" s="202">
        <v>1094800000</v>
      </c>
      <c r="H178" s="202">
        <v>1094800000</v>
      </c>
      <c r="I178" s="204" t="s">
        <v>129</v>
      </c>
      <c r="J178" s="199" t="s">
        <v>49</v>
      </c>
      <c r="K178" s="199" t="s">
        <v>253</v>
      </c>
    </row>
    <row r="179" spans="1:11" ht="22.5" customHeight="1">
      <c r="A179" s="199">
        <v>72101500</v>
      </c>
      <c r="B179" s="200" t="s">
        <v>772</v>
      </c>
      <c r="C179" s="199" t="s">
        <v>141</v>
      </c>
      <c r="D179" s="199">
        <v>12</v>
      </c>
      <c r="E179" s="199" t="s">
        <v>138</v>
      </c>
      <c r="F179" s="201" t="s">
        <v>595</v>
      </c>
      <c r="G179" s="202">
        <v>197064000</v>
      </c>
      <c r="H179" s="202">
        <v>197064000</v>
      </c>
      <c r="I179" s="204" t="s">
        <v>129</v>
      </c>
      <c r="J179" s="199" t="s">
        <v>49</v>
      </c>
      <c r="K179" s="199" t="s">
        <v>253</v>
      </c>
    </row>
    <row r="180" spans="1:11" ht="22.5" customHeight="1">
      <c r="A180" s="199" t="s">
        <v>259</v>
      </c>
      <c r="B180" s="200" t="s">
        <v>773</v>
      </c>
      <c r="C180" s="199" t="s">
        <v>140</v>
      </c>
      <c r="D180" s="199">
        <v>12</v>
      </c>
      <c r="E180" s="199" t="s">
        <v>142</v>
      </c>
      <c r="F180" s="201" t="s">
        <v>595</v>
      </c>
      <c r="G180" s="202">
        <v>5305800000</v>
      </c>
      <c r="H180" s="202">
        <v>5305800000</v>
      </c>
      <c r="I180" s="204" t="s">
        <v>129</v>
      </c>
      <c r="J180" s="199" t="s">
        <v>49</v>
      </c>
      <c r="K180" s="199" t="s">
        <v>253</v>
      </c>
    </row>
    <row r="181" spans="1:11" ht="22.5" customHeight="1">
      <c r="A181" s="199" t="s">
        <v>260</v>
      </c>
      <c r="B181" s="200" t="s">
        <v>774</v>
      </c>
      <c r="C181" s="199" t="s">
        <v>147</v>
      </c>
      <c r="D181" s="199">
        <v>12</v>
      </c>
      <c r="E181" s="199" t="s">
        <v>142</v>
      </c>
      <c r="F181" s="201" t="s">
        <v>595</v>
      </c>
      <c r="G181" s="202">
        <v>10000000000</v>
      </c>
      <c r="H181" s="202">
        <v>10000000000</v>
      </c>
      <c r="I181" s="204" t="s">
        <v>129</v>
      </c>
      <c r="J181" s="199" t="s">
        <v>49</v>
      </c>
      <c r="K181" s="199" t="s">
        <v>253</v>
      </c>
    </row>
    <row r="182" spans="1:11" ht="22.5" customHeight="1">
      <c r="A182" s="199" t="s">
        <v>261</v>
      </c>
      <c r="B182" s="200" t="s">
        <v>775</v>
      </c>
      <c r="C182" s="199" t="s">
        <v>147</v>
      </c>
      <c r="D182" s="199">
        <v>1</v>
      </c>
      <c r="E182" s="199" t="s">
        <v>138</v>
      </c>
      <c r="F182" s="201" t="s">
        <v>595</v>
      </c>
      <c r="G182" s="202">
        <v>50000000</v>
      </c>
      <c r="H182" s="202">
        <v>50000000</v>
      </c>
      <c r="I182" s="204" t="s">
        <v>129</v>
      </c>
      <c r="J182" s="199" t="s">
        <v>49</v>
      </c>
      <c r="K182" s="199" t="s">
        <v>253</v>
      </c>
    </row>
    <row r="183" spans="1:11" ht="22.5" customHeight="1">
      <c r="A183" s="199">
        <v>78111808</v>
      </c>
      <c r="B183" s="200" t="s">
        <v>776</v>
      </c>
      <c r="C183" s="199" t="s">
        <v>147</v>
      </c>
      <c r="D183" s="199">
        <v>12</v>
      </c>
      <c r="E183" s="199" t="s">
        <v>138</v>
      </c>
      <c r="F183" s="201" t="s">
        <v>595</v>
      </c>
      <c r="G183" s="202">
        <v>300000000</v>
      </c>
      <c r="H183" s="202">
        <v>300000000</v>
      </c>
      <c r="I183" s="204" t="s">
        <v>129</v>
      </c>
      <c r="J183" s="199" t="s">
        <v>49</v>
      </c>
      <c r="K183" s="199" t="s">
        <v>253</v>
      </c>
    </row>
    <row r="184" spans="1:11" ht="22.5" customHeight="1">
      <c r="A184" s="199">
        <v>80131502</v>
      </c>
      <c r="B184" s="200" t="s">
        <v>777</v>
      </c>
      <c r="C184" s="199" t="s">
        <v>160</v>
      </c>
      <c r="D184" s="199">
        <v>12</v>
      </c>
      <c r="E184" s="199" t="s">
        <v>138</v>
      </c>
      <c r="F184" s="201" t="s">
        <v>595</v>
      </c>
      <c r="G184" s="202">
        <v>105672000</v>
      </c>
      <c r="H184" s="202">
        <v>105672000</v>
      </c>
      <c r="I184" s="204" t="s">
        <v>129</v>
      </c>
      <c r="J184" s="199" t="s">
        <v>49</v>
      </c>
      <c r="K184" s="199" t="s">
        <v>253</v>
      </c>
    </row>
    <row r="185" spans="1:11" ht="22.5" customHeight="1">
      <c r="A185" s="199">
        <v>80131502</v>
      </c>
      <c r="B185" s="200" t="s">
        <v>778</v>
      </c>
      <c r="C185" s="199" t="s">
        <v>147</v>
      </c>
      <c r="D185" s="199">
        <v>12</v>
      </c>
      <c r="E185" s="199" t="s">
        <v>138</v>
      </c>
      <c r="F185" s="201" t="s">
        <v>595</v>
      </c>
      <c r="G185" s="202">
        <v>558968280</v>
      </c>
      <c r="H185" s="202">
        <v>558968280</v>
      </c>
      <c r="I185" s="204" t="s">
        <v>129</v>
      </c>
      <c r="J185" s="199" t="s">
        <v>49</v>
      </c>
      <c r="K185" s="199" t="s">
        <v>253</v>
      </c>
    </row>
    <row r="186" spans="1:11" ht="22.5" customHeight="1">
      <c r="A186" s="199">
        <v>80131502</v>
      </c>
      <c r="B186" s="200" t="s">
        <v>779</v>
      </c>
      <c r="C186" s="199" t="s">
        <v>162</v>
      </c>
      <c r="D186" s="199">
        <v>12</v>
      </c>
      <c r="E186" s="199" t="s">
        <v>138</v>
      </c>
      <c r="F186" s="201" t="s">
        <v>595</v>
      </c>
      <c r="G186" s="202">
        <v>127718412</v>
      </c>
      <c r="H186" s="202">
        <v>127718412</v>
      </c>
      <c r="I186" s="204" t="s">
        <v>129</v>
      </c>
      <c r="J186" s="199" t="s">
        <v>49</v>
      </c>
      <c r="K186" s="199" t="s">
        <v>253</v>
      </c>
    </row>
    <row r="187" spans="1:11" ht="22.5" customHeight="1">
      <c r="A187" s="199">
        <v>80131502</v>
      </c>
      <c r="B187" s="200" t="s">
        <v>780</v>
      </c>
      <c r="C187" s="199" t="s">
        <v>161</v>
      </c>
      <c r="D187" s="199">
        <v>12</v>
      </c>
      <c r="E187" s="199" t="s">
        <v>138</v>
      </c>
      <c r="F187" s="201" t="s">
        <v>595</v>
      </c>
      <c r="G187" s="202">
        <v>130196064</v>
      </c>
      <c r="H187" s="202">
        <v>130196064</v>
      </c>
      <c r="I187" s="204" t="s">
        <v>129</v>
      </c>
      <c r="J187" s="199" t="s">
        <v>49</v>
      </c>
      <c r="K187" s="199" t="s">
        <v>253</v>
      </c>
    </row>
    <row r="188" spans="1:11" ht="22.5" customHeight="1">
      <c r="A188" s="199">
        <v>80131502</v>
      </c>
      <c r="B188" s="200" t="s">
        <v>781</v>
      </c>
      <c r="C188" s="199" t="s">
        <v>147</v>
      </c>
      <c r="D188" s="199">
        <v>12</v>
      </c>
      <c r="E188" s="199" t="s">
        <v>138</v>
      </c>
      <c r="F188" s="201" t="s">
        <v>595</v>
      </c>
      <c r="G188" s="202">
        <v>422492628</v>
      </c>
      <c r="H188" s="202">
        <v>422492628</v>
      </c>
      <c r="I188" s="204" t="s">
        <v>129</v>
      </c>
      <c r="J188" s="199" t="s">
        <v>49</v>
      </c>
      <c r="K188" s="199" t="s">
        <v>253</v>
      </c>
    </row>
    <row r="189" spans="1:11" ht="22.5" customHeight="1">
      <c r="A189" s="199">
        <v>80131502</v>
      </c>
      <c r="B189" s="200" t="s">
        <v>782</v>
      </c>
      <c r="C189" s="199" t="s">
        <v>158</v>
      </c>
      <c r="D189" s="199">
        <v>12</v>
      </c>
      <c r="E189" s="199" t="s">
        <v>138</v>
      </c>
      <c r="F189" s="201" t="s">
        <v>595</v>
      </c>
      <c r="G189" s="202">
        <v>379590204</v>
      </c>
      <c r="H189" s="202">
        <v>379590204</v>
      </c>
      <c r="I189" s="204" t="s">
        <v>129</v>
      </c>
      <c r="J189" s="199" t="s">
        <v>49</v>
      </c>
      <c r="K189" s="199" t="s">
        <v>253</v>
      </c>
    </row>
    <row r="190" spans="1:11" ht="22.5" customHeight="1">
      <c r="A190" s="199">
        <v>80131502</v>
      </c>
      <c r="B190" s="200" t="s">
        <v>783</v>
      </c>
      <c r="C190" s="199" t="s">
        <v>158</v>
      </c>
      <c r="D190" s="199">
        <v>12</v>
      </c>
      <c r="E190" s="199" t="s">
        <v>138</v>
      </c>
      <c r="F190" s="201" t="s">
        <v>595</v>
      </c>
      <c r="G190" s="202">
        <v>203004708</v>
      </c>
      <c r="H190" s="202">
        <v>203004708</v>
      </c>
      <c r="I190" s="204" t="s">
        <v>129</v>
      </c>
      <c r="J190" s="199" t="s">
        <v>49</v>
      </c>
      <c r="K190" s="199" t="s">
        <v>253</v>
      </c>
    </row>
    <row r="191" spans="1:11" ht="22.5" customHeight="1">
      <c r="A191" s="199">
        <v>80131502</v>
      </c>
      <c r="B191" s="200" t="s">
        <v>784</v>
      </c>
      <c r="C191" s="199" t="s">
        <v>158</v>
      </c>
      <c r="D191" s="199">
        <v>12</v>
      </c>
      <c r="E191" s="199" t="s">
        <v>138</v>
      </c>
      <c r="F191" s="201" t="s">
        <v>595</v>
      </c>
      <c r="G191" s="202">
        <v>154898844</v>
      </c>
      <c r="H191" s="202">
        <v>154898844</v>
      </c>
      <c r="I191" s="204" t="s">
        <v>129</v>
      </c>
      <c r="J191" s="199" t="s">
        <v>49</v>
      </c>
      <c r="K191" s="199" t="s">
        <v>253</v>
      </c>
    </row>
    <row r="192" spans="1:11" ht="22.5" customHeight="1">
      <c r="A192" s="199">
        <v>80131502</v>
      </c>
      <c r="B192" s="200" t="s">
        <v>785</v>
      </c>
      <c r="C192" s="199" t="s">
        <v>161</v>
      </c>
      <c r="D192" s="199">
        <v>12</v>
      </c>
      <c r="E192" s="199" t="s">
        <v>138</v>
      </c>
      <c r="F192" s="201" t="s">
        <v>595</v>
      </c>
      <c r="G192" s="202">
        <v>224245620</v>
      </c>
      <c r="H192" s="202">
        <v>224245620</v>
      </c>
      <c r="I192" s="204" t="s">
        <v>129</v>
      </c>
      <c r="J192" s="199" t="s">
        <v>49</v>
      </c>
      <c r="K192" s="199" t="s">
        <v>253</v>
      </c>
    </row>
    <row r="193" spans="1:11" ht="22.5" customHeight="1">
      <c r="A193" s="199">
        <v>80131502</v>
      </c>
      <c r="B193" s="200" t="s">
        <v>786</v>
      </c>
      <c r="C193" s="199" t="s">
        <v>187</v>
      </c>
      <c r="D193" s="199">
        <v>12</v>
      </c>
      <c r="E193" s="199" t="s">
        <v>138</v>
      </c>
      <c r="F193" s="201" t="s">
        <v>595</v>
      </c>
      <c r="G193" s="202">
        <v>608360256</v>
      </c>
      <c r="H193" s="202">
        <v>608360256</v>
      </c>
      <c r="I193" s="204" t="s">
        <v>129</v>
      </c>
      <c r="J193" s="199" t="s">
        <v>49</v>
      </c>
      <c r="K193" s="199" t="s">
        <v>253</v>
      </c>
    </row>
    <row r="194" spans="1:11" ht="22.5" customHeight="1">
      <c r="A194" s="199">
        <v>80131502</v>
      </c>
      <c r="B194" s="200" t="s">
        <v>787</v>
      </c>
      <c r="C194" s="199" t="s">
        <v>161</v>
      </c>
      <c r="D194" s="199">
        <v>12</v>
      </c>
      <c r="E194" s="199" t="s">
        <v>138</v>
      </c>
      <c r="F194" s="201" t="s">
        <v>595</v>
      </c>
      <c r="G194" s="202">
        <v>156072936</v>
      </c>
      <c r="H194" s="202">
        <v>156072936</v>
      </c>
      <c r="I194" s="204" t="s">
        <v>129</v>
      </c>
      <c r="J194" s="199" t="s">
        <v>49</v>
      </c>
      <c r="K194" s="199" t="s">
        <v>253</v>
      </c>
    </row>
    <row r="195" spans="1:11" ht="22.5" customHeight="1">
      <c r="A195" s="199">
        <v>80131502</v>
      </c>
      <c r="B195" s="200" t="s">
        <v>788</v>
      </c>
      <c r="C195" s="199" t="s">
        <v>137</v>
      </c>
      <c r="D195" s="199">
        <v>12</v>
      </c>
      <c r="E195" s="199" t="s">
        <v>138</v>
      </c>
      <c r="F195" s="201" t="s">
        <v>595</v>
      </c>
      <c r="G195" s="202">
        <v>149430252</v>
      </c>
      <c r="H195" s="202">
        <v>149430252</v>
      </c>
      <c r="I195" s="204" t="s">
        <v>129</v>
      </c>
      <c r="J195" s="199" t="s">
        <v>49</v>
      </c>
      <c r="K195" s="199" t="s">
        <v>253</v>
      </c>
    </row>
    <row r="196" spans="1:11" ht="22.5" customHeight="1">
      <c r="A196" s="199">
        <v>80131502</v>
      </c>
      <c r="B196" s="200" t="s">
        <v>789</v>
      </c>
      <c r="C196" s="199" t="s">
        <v>147</v>
      </c>
      <c r="D196" s="199">
        <v>12</v>
      </c>
      <c r="E196" s="199" t="s">
        <v>138</v>
      </c>
      <c r="F196" s="201" t="s">
        <v>595</v>
      </c>
      <c r="G196" s="202">
        <v>88668672</v>
      </c>
      <c r="H196" s="202">
        <v>88668672</v>
      </c>
      <c r="I196" s="204" t="s">
        <v>129</v>
      </c>
      <c r="J196" s="199" t="s">
        <v>49</v>
      </c>
      <c r="K196" s="199" t="s">
        <v>253</v>
      </c>
    </row>
    <row r="197" spans="1:11" ht="22.5" customHeight="1">
      <c r="A197" s="199">
        <v>80131502</v>
      </c>
      <c r="B197" s="200" t="s">
        <v>790</v>
      </c>
      <c r="C197" s="199" t="s">
        <v>161</v>
      </c>
      <c r="D197" s="199">
        <v>12</v>
      </c>
      <c r="E197" s="199" t="s">
        <v>138</v>
      </c>
      <c r="F197" s="201" t="s">
        <v>595</v>
      </c>
      <c r="G197" s="202">
        <v>131429028</v>
      </c>
      <c r="H197" s="202">
        <v>131429028</v>
      </c>
      <c r="I197" s="204" t="s">
        <v>129</v>
      </c>
      <c r="J197" s="199" t="s">
        <v>49</v>
      </c>
      <c r="K197" s="199" t="s">
        <v>253</v>
      </c>
    </row>
    <row r="198" spans="1:11" ht="22.5" customHeight="1">
      <c r="A198" s="199">
        <v>80131502</v>
      </c>
      <c r="B198" s="200" t="s">
        <v>791</v>
      </c>
      <c r="C198" s="199" t="s">
        <v>147</v>
      </c>
      <c r="D198" s="199">
        <v>12</v>
      </c>
      <c r="E198" s="199" t="s">
        <v>138</v>
      </c>
      <c r="F198" s="201" t="s">
        <v>595</v>
      </c>
      <c r="G198" s="202">
        <v>48639840</v>
      </c>
      <c r="H198" s="202">
        <v>48639840</v>
      </c>
      <c r="I198" s="204" t="s">
        <v>129</v>
      </c>
      <c r="J198" s="199" t="s">
        <v>49</v>
      </c>
      <c r="K198" s="199" t="s">
        <v>253</v>
      </c>
    </row>
    <row r="199" spans="1:11" ht="22.5" customHeight="1">
      <c r="A199" s="199">
        <v>80131502</v>
      </c>
      <c r="B199" s="200" t="s">
        <v>792</v>
      </c>
      <c r="C199" s="199" t="s">
        <v>147</v>
      </c>
      <c r="D199" s="199">
        <v>12</v>
      </c>
      <c r="E199" s="199" t="s">
        <v>138</v>
      </c>
      <c r="F199" s="201" t="s">
        <v>595</v>
      </c>
      <c r="G199" s="202">
        <v>48722484</v>
      </c>
      <c r="H199" s="202">
        <v>48722484</v>
      </c>
      <c r="I199" s="204" t="s">
        <v>129</v>
      </c>
      <c r="J199" s="199" t="s">
        <v>49</v>
      </c>
      <c r="K199" s="199" t="s">
        <v>253</v>
      </c>
    </row>
    <row r="200" spans="1:11" ht="22.5" customHeight="1">
      <c r="A200" s="199">
        <v>80131502</v>
      </c>
      <c r="B200" s="200" t="s">
        <v>793</v>
      </c>
      <c r="C200" s="199" t="s">
        <v>148</v>
      </c>
      <c r="D200" s="199">
        <v>12</v>
      </c>
      <c r="E200" s="199" t="s">
        <v>138</v>
      </c>
      <c r="F200" s="201" t="s">
        <v>595</v>
      </c>
      <c r="G200" s="202">
        <v>130783188</v>
      </c>
      <c r="H200" s="202">
        <v>130783188</v>
      </c>
      <c r="I200" s="204" t="s">
        <v>129</v>
      </c>
      <c r="J200" s="199" t="s">
        <v>49</v>
      </c>
      <c r="K200" s="199" t="s">
        <v>253</v>
      </c>
    </row>
    <row r="201" spans="1:11" ht="22.5" customHeight="1">
      <c r="A201" s="199">
        <v>80131502</v>
      </c>
      <c r="B201" s="200" t="s">
        <v>794</v>
      </c>
      <c r="C201" s="199" t="s">
        <v>161</v>
      </c>
      <c r="D201" s="199">
        <v>12</v>
      </c>
      <c r="E201" s="199" t="s">
        <v>138</v>
      </c>
      <c r="F201" s="201" t="s">
        <v>595</v>
      </c>
      <c r="G201" s="202">
        <v>22437396</v>
      </c>
      <c r="H201" s="202">
        <v>22437396</v>
      </c>
      <c r="I201" s="204" t="s">
        <v>129</v>
      </c>
      <c r="J201" s="199" t="s">
        <v>49</v>
      </c>
      <c r="K201" s="199" t="s">
        <v>253</v>
      </c>
    </row>
    <row r="202" spans="1:11" ht="22.5" customHeight="1">
      <c r="A202" s="199">
        <v>80131502</v>
      </c>
      <c r="B202" s="200" t="s">
        <v>795</v>
      </c>
      <c r="C202" s="199" t="s">
        <v>187</v>
      </c>
      <c r="D202" s="199">
        <v>12</v>
      </c>
      <c r="E202" s="199" t="s">
        <v>138</v>
      </c>
      <c r="F202" s="201" t="s">
        <v>595</v>
      </c>
      <c r="G202" s="202">
        <v>176889096</v>
      </c>
      <c r="H202" s="202">
        <v>176889096</v>
      </c>
      <c r="I202" s="204" t="s">
        <v>129</v>
      </c>
      <c r="J202" s="199" t="s">
        <v>49</v>
      </c>
      <c r="K202" s="199" t="s">
        <v>253</v>
      </c>
    </row>
    <row r="203" spans="1:11" ht="22.5" customHeight="1">
      <c r="A203" s="199">
        <v>80131502</v>
      </c>
      <c r="B203" s="200" t="s">
        <v>796</v>
      </c>
      <c r="C203" s="199" t="s">
        <v>147</v>
      </c>
      <c r="D203" s="199">
        <v>12</v>
      </c>
      <c r="E203" s="199" t="s">
        <v>138</v>
      </c>
      <c r="F203" s="201" t="s">
        <v>595</v>
      </c>
      <c r="G203" s="202">
        <v>38386176</v>
      </c>
      <c r="H203" s="202">
        <v>38386176</v>
      </c>
      <c r="I203" s="204" t="s">
        <v>129</v>
      </c>
      <c r="J203" s="199" t="s">
        <v>49</v>
      </c>
      <c r="K203" s="199" t="s">
        <v>253</v>
      </c>
    </row>
    <row r="204" spans="1:11" ht="22.5" customHeight="1">
      <c r="A204" s="199">
        <v>80131502</v>
      </c>
      <c r="B204" s="200" t="s">
        <v>797</v>
      </c>
      <c r="C204" s="199" t="s">
        <v>158</v>
      </c>
      <c r="D204" s="199">
        <v>12</v>
      </c>
      <c r="E204" s="199" t="s">
        <v>138</v>
      </c>
      <c r="F204" s="201" t="s">
        <v>595</v>
      </c>
      <c r="G204" s="202">
        <v>46757184</v>
      </c>
      <c r="H204" s="202">
        <v>46757184</v>
      </c>
      <c r="I204" s="204" t="s">
        <v>129</v>
      </c>
      <c r="J204" s="199" t="s">
        <v>49</v>
      </c>
      <c r="K204" s="199" t="s">
        <v>253</v>
      </c>
    </row>
    <row r="205" spans="1:11" ht="22.5" customHeight="1">
      <c r="A205" s="199">
        <v>80131502</v>
      </c>
      <c r="B205" s="200" t="s">
        <v>798</v>
      </c>
      <c r="C205" s="199" t="s">
        <v>148</v>
      </c>
      <c r="D205" s="199">
        <v>12</v>
      </c>
      <c r="E205" s="199" t="s">
        <v>138</v>
      </c>
      <c r="F205" s="201" t="s">
        <v>595</v>
      </c>
      <c r="G205" s="202">
        <v>199562976</v>
      </c>
      <c r="H205" s="202">
        <v>199562976</v>
      </c>
      <c r="I205" s="204" t="s">
        <v>129</v>
      </c>
      <c r="J205" s="199" t="s">
        <v>49</v>
      </c>
      <c r="K205" s="199" t="s">
        <v>253</v>
      </c>
    </row>
    <row r="206" spans="1:11" ht="22.5" customHeight="1">
      <c r="A206" s="199">
        <v>80131502</v>
      </c>
      <c r="B206" s="200" t="s">
        <v>799</v>
      </c>
      <c r="C206" s="199" t="s">
        <v>147</v>
      </c>
      <c r="D206" s="199">
        <v>12</v>
      </c>
      <c r="E206" s="199" t="s">
        <v>138</v>
      </c>
      <c r="F206" s="201" t="s">
        <v>595</v>
      </c>
      <c r="G206" s="202">
        <v>122466984</v>
      </c>
      <c r="H206" s="202">
        <v>122466984</v>
      </c>
      <c r="I206" s="204" t="s">
        <v>129</v>
      </c>
      <c r="J206" s="199" t="s">
        <v>49</v>
      </c>
      <c r="K206" s="199" t="s">
        <v>253</v>
      </c>
    </row>
    <row r="207" spans="1:11" ht="22.5" customHeight="1">
      <c r="A207" s="199">
        <v>80131502</v>
      </c>
      <c r="B207" s="200" t="s">
        <v>800</v>
      </c>
      <c r="C207" s="199" t="s">
        <v>158</v>
      </c>
      <c r="D207" s="199">
        <v>12</v>
      </c>
      <c r="E207" s="199" t="s">
        <v>138</v>
      </c>
      <c r="F207" s="201" t="s">
        <v>595</v>
      </c>
      <c r="G207" s="202">
        <v>186823368</v>
      </c>
      <c r="H207" s="202">
        <v>186823368</v>
      </c>
      <c r="I207" s="204" t="s">
        <v>129</v>
      </c>
      <c r="J207" s="199" t="s">
        <v>49</v>
      </c>
      <c r="K207" s="199" t="s">
        <v>253</v>
      </c>
    </row>
    <row r="208" spans="1:11" ht="22.5" customHeight="1">
      <c r="A208" s="199">
        <v>80131502</v>
      </c>
      <c r="B208" s="200" t="s">
        <v>801</v>
      </c>
      <c r="C208" s="199" t="s">
        <v>147</v>
      </c>
      <c r="D208" s="199">
        <v>12</v>
      </c>
      <c r="E208" s="199" t="s">
        <v>138</v>
      </c>
      <c r="F208" s="201" t="s">
        <v>595</v>
      </c>
      <c r="G208" s="202">
        <v>232627524</v>
      </c>
      <c r="H208" s="202">
        <v>232627524</v>
      </c>
      <c r="I208" s="204" t="s">
        <v>129</v>
      </c>
      <c r="J208" s="199" t="s">
        <v>49</v>
      </c>
      <c r="K208" s="199" t="s">
        <v>253</v>
      </c>
    </row>
    <row r="209" spans="1:11" ht="22.5" customHeight="1">
      <c r="A209" s="199">
        <v>80131502</v>
      </c>
      <c r="B209" s="200" t="s">
        <v>802</v>
      </c>
      <c r="C209" s="199" t="s">
        <v>161</v>
      </c>
      <c r="D209" s="199">
        <v>12</v>
      </c>
      <c r="E209" s="199" t="s">
        <v>138</v>
      </c>
      <c r="F209" s="201" t="s">
        <v>595</v>
      </c>
      <c r="G209" s="202">
        <v>19706400</v>
      </c>
      <c r="H209" s="202">
        <v>19706400</v>
      </c>
      <c r="I209" s="204" t="s">
        <v>129</v>
      </c>
      <c r="J209" s="199" t="s">
        <v>49</v>
      </c>
      <c r="K209" s="199" t="s">
        <v>253</v>
      </c>
    </row>
    <row r="210" spans="1:11" ht="22.5" customHeight="1">
      <c r="A210" s="199">
        <v>80131502</v>
      </c>
      <c r="B210" s="200" t="s">
        <v>803</v>
      </c>
      <c r="C210" s="199" t="s">
        <v>160</v>
      </c>
      <c r="D210" s="199">
        <v>12</v>
      </c>
      <c r="E210" s="199" t="s">
        <v>138</v>
      </c>
      <c r="F210" s="201" t="s">
        <v>595</v>
      </c>
      <c r="G210" s="202">
        <v>106154004</v>
      </c>
      <c r="H210" s="202">
        <v>106154004</v>
      </c>
      <c r="I210" s="204" t="s">
        <v>129</v>
      </c>
      <c r="J210" s="199" t="s">
        <v>49</v>
      </c>
      <c r="K210" s="199" t="s">
        <v>253</v>
      </c>
    </row>
    <row r="211" spans="1:11" ht="22.5" customHeight="1">
      <c r="A211" s="199">
        <v>80131502</v>
      </c>
      <c r="B211" s="200" t="s">
        <v>804</v>
      </c>
      <c r="C211" s="199" t="s">
        <v>161</v>
      </c>
      <c r="D211" s="199">
        <v>12</v>
      </c>
      <c r="E211" s="199" t="s">
        <v>138</v>
      </c>
      <c r="F211" s="201" t="s">
        <v>595</v>
      </c>
      <c r="G211" s="202">
        <v>66009420</v>
      </c>
      <c r="H211" s="202">
        <v>66009420</v>
      </c>
      <c r="I211" s="204" t="s">
        <v>129</v>
      </c>
      <c r="J211" s="199" t="s">
        <v>49</v>
      </c>
      <c r="K211" s="199" t="s">
        <v>253</v>
      </c>
    </row>
    <row r="212" spans="1:11" ht="22.5" customHeight="1">
      <c r="A212" s="199">
        <v>80131502</v>
      </c>
      <c r="B212" s="200" t="s">
        <v>805</v>
      </c>
      <c r="C212" s="199" t="s">
        <v>187</v>
      </c>
      <c r="D212" s="199">
        <v>12</v>
      </c>
      <c r="E212" s="199" t="s">
        <v>138</v>
      </c>
      <c r="F212" s="201" t="s">
        <v>595</v>
      </c>
      <c r="G212" s="202">
        <v>28980288</v>
      </c>
      <c r="H212" s="202">
        <v>28980288</v>
      </c>
      <c r="I212" s="204" t="s">
        <v>129</v>
      </c>
      <c r="J212" s="199" t="s">
        <v>49</v>
      </c>
      <c r="K212" s="199" t="s">
        <v>253</v>
      </c>
    </row>
    <row r="213" spans="1:11" ht="22.5" customHeight="1">
      <c r="A213" s="199">
        <v>80131502</v>
      </c>
      <c r="B213" s="200" t="s">
        <v>806</v>
      </c>
      <c r="C213" s="199" t="s">
        <v>161</v>
      </c>
      <c r="D213" s="199">
        <v>12</v>
      </c>
      <c r="E213" s="199" t="s">
        <v>138</v>
      </c>
      <c r="F213" s="201" t="s">
        <v>595</v>
      </c>
      <c r="G213" s="202">
        <v>309520932</v>
      </c>
      <c r="H213" s="202">
        <v>309520932</v>
      </c>
      <c r="I213" s="204" t="s">
        <v>129</v>
      </c>
      <c r="J213" s="199" t="s">
        <v>49</v>
      </c>
      <c r="K213" s="199" t="s">
        <v>253</v>
      </c>
    </row>
    <row r="214" spans="1:11" ht="22.5" customHeight="1">
      <c r="A214" s="199">
        <v>80131502</v>
      </c>
      <c r="B214" s="200" t="s">
        <v>807</v>
      </c>
      <c r="C214" s="199" t="s">
        <v>148</v>
      </c>
      <c r="D214" s="199">
        <v>12</v>
      </c>
      <c r="E214" s="199" t="s">
        <v>138</v>
      </c>
      <c r="F214" s="201" t="s">
        <v>595</v>
      </c>
      <c r="G214" s="202">
        <v>158742360</v>
      </c>
      <c r="H214" s="202">
        <v>158742360</v>
      </c>
      <c r="I214" s="204" t="s">
        <v>129</v>
      </c>
      <c r="J214" s="199" t="s">
        <v>49</v>
      </c>
      <c r="K214" s="199" t="s">
        <v>253</v>
      </c>
    </row>
    <row r="215" spans="1:11" ht="22.5" customHeight="1">
      <c r="A215" s="199">
        <v>80131502</v>
      </c>
      <c r="B215" s="200" t="s">
        <v>808</v>
      </c>
      <c r="C215" s="199" t="s">
        <v>160</v>
      </c>
      <c r="D215" s="199">
        <v>12</v>
      </c>
      <c r="E215" s="199" t="s">
        <v>138</v>
      </c>
      <c r="F215" s="201" t="s">
        <v>595</v>
      </c>
      <c r="G215" s="202">
        <v>256183200</v>
      </c>
      <c r="H215" s="202">
        <v>256183200</v>
      </c>
      <c r="I215" s="204" t="s">
        <v>129</v>
      </c>
      <c r="J215" s="199" t="s">
        <v>49</v>
      </c>
      <c r="K215" s="199" t="s">
        <v>253</v>
      </c>
    </row>
    <row r="216" spans="1:11" ht="22.5" customHeight="1">
      <c r="A216" s="199">
        <v>80131502</v>
      </c>
      <c r="B216" s="200" t="s">
        <v>809</v>
      </c>
      <c r="C216" s="199" t="s">
        <v>187</v>
      </c>
      <c r="D216" s="199">
        <v>12</v>
      </c>
      <c r="E216" s="199" t="s">
        <v>138</v>
      </c>
      <c r="F216" s="201" t="s">
        <v>595</v>
      </c>
      <c r="G216" s="202">
        <v>162865416</v>
      </c>
      <c r="H216" s="202">
        <v>162865416</v>
      </c>
      <c r="I216" s="204" t="s">
        <v>129</v>
      </c>
      <c r="J216" s="199" t="s">
        <v>49</v>
      </c>
      <c r="K216" s="199" t="s">
        <v>253</v>
      </c>
    </row>
    <row r="217" spans="1:11" ht="22.5" customHeight="1">
      <c r="A217" s="199">
        <v>80131502</v>
      </c>
      <c r="B217" s="200" t="s">
        <v>810</v>
      </c>
      <c r="C217" s="199" t="s">
        <v>141</v>
      </c>
      <c r="D217" s="199">
        <v>12</v>
      </c>
      <c r="E217" s="199" t="s">
        <v>138</v>
      </c>
      <c r="F217" s="201" t="s">
        <v>595</v>
      </c>
      <c r="G217" s="202">
        <v>93506868</v>
      </c>
      <c r="H217" s="202">
        <v>93506868</v>
      </c>
      <c r="I217" s="204" t="s">
        <v>129</v>
      </c>
      <c r="J217" s="199" t="s">
        <v>49</v>
      </c>
      <c r="K217" s="199" t="s">
        <v>253</v>
      </c>
    </row>
    <row r="218" spans="1:11" ht="22.5" customHeight="1">
      <c r="A218" s="199">
        <v>80131502</v>
      </c>
      <c r="B218" s="200" t="s">
        <v>811</v>
      </c>
      <c r="C218" s="199" t="s">
        <v>147</v>
      </c>
      <c r="D218" s="199">
        <v>12</v>
      </c>
      <c r="E218" s="199" t="s">
        <v>138</v>
      </c>
      <c r="F218" s="201" t="s">
        <v>595</v>
      </c>
      <c r="G218" s="202">
        <v>247964844</v>
      </c>
      <c r="H218" s="202">
        <v>247964844</v>
      </c>
      <c r="I218" s="204" t="s">
        <v>129</v>
      </c>
      <c r="J218" s="199" t="s">
        <v>49</v>
      </c>
      <c r="K218" s="199" t="s">
        <v>253</v>
      </c>
    </row>
    <row r="219" spans="1:11" ht="22.5" customHeight="1">
      <c r="A219" s="199">
        <v>80131502</v>
      </c>
      <c r="B219" s="200" t="s">
        <v>812</v>
      </c>
      <c r="C219" s="199" t="s">
        <v>148</v>
      </c>
      <c r="D219" s="199">
        <v>12</v>
      </c>
      <c r="E219" s="199" t="s">
        <v>138</v>
      </c>
      <c r="F219" s="201" t="s">
        <v>595</v>
      </c>
      <c r="G219" s="202">
        <v>172661016</v>
      </c>
      <c r="H219" s="202">
        <v>172661016</v>
      </c>
      <c r="I219" s="204" t="s">
        <v>129</v>
      </c>
      <c r="J219" s="199" t="s">
        <v>49</v>
      </c>
      <c r="K219" s="199" t="s">
        <v>253</v>
      </c>
    </row>
    <row r="220" spans="1:11" ht="22.5" customHeight="1">
      <c r="A220" s="199">
        <v>80131502</v>
      </c>
      <c r="B220" s="200" t="s">
        <v>813</v>
      </c>
      <c r="C220" s="199" t="s">
        <v>156</v>
      </c>
      <c r="D220" s="199">
        <v>12</v>
      </c>
      <c r="E220" s="199" t="s">
        <v>138</v>
      </c>
      <c r="F220" s="201" t="s">
        <v>595</v>
      </c>
      <c r="G220" s="202">
        <v>32694756</v>
      </c>
      <c r="H220" s="202">
        <v>32694756</v>
      </c>
      <c r="I220" s="204" t="s">
        <v>129</v>
      </c>
      <c r="J220" s="199" t="s">
        <v>49</v>
      </c>
      <c r="K220" s="199" t="s">
        <v>253</v>
      </c>
    </row>
    <row r="221" spans="1:11" ht="22.5" customHeight="1">
      <c r="A221" s="199">
        <v>80131502</v>
      </c>
      <c r="B221" s="200" t="s">
        <v>814</v>
      </c>
      <c r="C221" s="199" t="s">
        <v>147</v>
      </c>
      <c r="D221" s="199">
        <v>12</v>
      </c>
      <c r="E221" s="199" t="s">
        <v>138</v>
      </c>
      <c r="F221" s="201" t="s">
        <v>595</v>
      </c>
      <c r="G221" s="202">
        <v>53142612</v>
      </c>
      <c r="H221" s="202">
        <v>53142612</v>
      </c>
      <c r="I221" s="204" t="s">
        <v>129</v>
      </c>
      <c r="J221" s="199" t="s">
        <v>49</v>
      </c>
      <c r="K221" s="199" t="s">
        <v>253</v>
      </c>
    </row>
    <row r="222" spans="1:11" ht="22.5" customHeight="1">
      <c r="A222" s="199">
        <v>80131502</v>
      </c>
      <c r="B222" s="200" t="s">
        <v>815</v>
      </c>
      <c r="C222" s="199" t="s">
        <v>187</v>
      </c>
      <c r="D222" s="199">
        <v>12</v>
      </c>
      <c r="E222" s="199" t="s">
        <v>138</v>
      </c>
      <c r="F222" s="201" t="s">
        <v>595</v>
      </c>
      <c r="G222" s="202">
        <v>213363168</v>
      </c>
      <c r="H222" s="202">
        <v>213363168</v>
      </c>
      <c r="I222" s="204" t="s">
        <v>129</v>
      </c>
      <c r="J222" s="199" t="s">
        <v>49</v>
      </c>
      <c r="K222" s="199" t="s">
        <v>253</v>
      </c>
    </row>
    <row r="223" spans="1:11" ht="22.5" customHeight="1">
      <c r="A223" s="199">
        <v>80131502</v>
      </c>
      <c r="B223" s="200" t="s">
        <v>816</v>
      </c>
      <c r="C223" s="199" t="s">
        <v>148</v>
      </c>
      <c r="D223" s="199">
        <v>12</v>
      </c>
      <c r="E223" s="199" t="s">
        <v>138</v>
      </c>
      <c r="F223" s="201" t="s">
        <v>595</v>
      </c>
      <c r="G223" s="202">
        <v>503417760</v>
      </c>
      <c r="H223" s="202">
        <v>503417760</v>
      </c>
      <c r="I223" s="204" t="s">
        <v>129</v>
      </c>
      <c r="J223" s="199" t="s">
        <v>49</v>
      </c>
      <c r="K223" s="199" t="s">
        <v>253</v>
      </c>
    </row>
    <row r="224" spans="1:11" ht="22.5" customHeight="1">
      <c r="A224" s="199">
        <v>80131502</v>
      </c>
      <c r="B224" s="200" t="s">
        <v>817</v>
      </c>
      <c r="C224" s="199" t="s">
        <v>162</v>
      </c>
      <c r="D224" s="199">
        <v>12</v>
      </c>
      <c r="E224" s="199" t="s">
        <v>138</v>
      </c>
      <c r="F224" s="201" t="s">
        <v>595</v>
      </c>
      <c r="G224" s="202">
        <v>43818240</v>
      </c>
      <c r="H224" s="202">
        <v>43818240</v>
      </c>
      <c r="I224" s="204" t="s">
        <v>129</v>
      </c>
      <c r="J224" s="199" t="s">
        <v>49</v>
      </c>
      <c r="K224" s="199" t="s">
        <v>253</v>
      </c>
    </row>
    <row r="225" spans="1:11" ht="22.5" customHeight="1">
      <c r="A225" s="199">
        <v>80131502</v>
      </c>
      <c r="B225" s="200" t="s">
        <v>818</v>
      </c>
      <c r="C225" s="199" t="s">
        <v>162</v>
      </c>
      <c r="D225" s="199">
        <v>12</v>
      </c>
      <c r="E225" s="199" t="s">
        <v>138</v>
      </c>
      <c r="F225" s="201" t="s">
        <v>595</v>
      </c>
      <c r="G225" s="202">
        <v>44902728</v>
      </c>
      <c r="H225" s="202">
        <v>44902728</v>
      </c>
      <c r="I225" s="204" t="s">
        <v>129</v>
      </c>
      <c r="J225" s="199" t="s">
        <v>49</v>
      </c>
      <c r="K225" s="199" t="s">
        <v>253</v>
      </c>
    </row>
    <row r="226" spans="1:11" ht="22.5" customHeight="1">
      <c r="A226" s="199">
        <v>80131502</v>
      </c>
      <c r="B226" s="200" t="s">
        <v>819</v>
      </c>
      <c r="C226" s="199" t="s">
        <v>160</v>
      </c>
      <c r="D226" s="199">
        <v>12</v>
      </c>
      <c r="E226" s="199" t="s">
        <v>138</v>
      </c>
      <c r="F226" s="201" t="s">
        <v>595</v>
      </c>
      <c r="G226" s="202">
        <v>1741803000</v>
      </c>
      <c r="H226" s="202">
        <f>1847475000-105672000</f>
        <v>1741803000</v>
      </c>
      <c r="I226" s="204" t="s">
        <v>129</v>
      </c>
      <c r="J226" s="199" t="s">
        <v>49</v>
      </c>
      <c r="K226" s="199" t="s">
        <v>253</v>
      </c>
    </row>
    <row r="227" spans="1:11" ht="22.5" customHeight="1">
      <c r="A227" s="199" t="s">
        <v>820</v>
      </c>
      <c r="B227" s="200" t="s">
        <v>821</v>
      </c>
      <c r="C227" s="199" t="s">
        <v>160</v>
      </c>
      <c r="D227" s="199">
        <v>12</v>
      </c>
      <c r="E227" s="199" t="s">
        <v>138</v>
      </c>
      <c r="F227" s="201" t="s">
        <v>595</v>
      </c>
      <c r="G227" s="217">
        <v>114954000</v>
      </c>
      <c r="H227" s="217">
        <v>114954000</v>
      </c>
      <c r="I227" s="204" t="s">
        <v>129</v>
      </c>
      <c r="J227" s="199" t="s">
        <v>49</v>
      </c>
      <c r="K227" s="199" t="s">
        <v>253</v>
      </c>
    </row>
    <row r="228" spans="1:11" ht="22.5" customHeight="1">
      <c r="A228" s="199">
        <v>80131502</v>
      </c>
      <c r="B228" s="200" t="s">
        <v>822</v>
      </c>
      <c r="C228" s="199" t="s">
        <v>141</v>
      </c>
      <c r="D228" s="199">
        <v>12</v>
      </c>
      <c r="E228" s="199" t="s">
        <v>138</v>
      </c>
      <c r="F228" s="201" t="s">
        <v>595</v>
      </c>
      <c r="G228" s="202">
        <v>60494724</v>
      </c>
      <c r="H228" s="202">
        <v>60494724</v>
      </c>
      <c r="I228" s="204" t="s">
        <v>129</v>
      </c>
      <c r="J228" s="199" t="s">
        <v>49</v>
      </c>
      <c r="K228" s="199" t="s">
        <v>253</v>
      </c>
    </row>
    <row r="229" spans="1:11" ht="22.5" customHeight="1">
      <c r="A229" s="199">
        <v>80131502</v>
      </c>
      <c r="B229" s="200" t="s">
        <v>823</v>
      </c>
      <c r="C229" s="199" t="s">
        <v>158</v>
      </c>
      <c r="D229" s="199">
        <v>12</v>
      </c>
      <c r="E229" s="199" t="s">
        <v>138</v>
      </c>
      <c r="F229" s="201" t="s">
        <v>595</v>
      </c>
      <c r="G229" s="202">
        <v>307912500</v>
      </c>
      <c r="H229" s="202">
        <v>307912500</v>
      </c>
      <c r="I229" s="204" t="s">
        <v>129</v>
      </c>
      <c r="J229" s="199" t="s">
        <v>49</v>
      </c>
      <c r="K229" s="199" t="s">
        <v>253</v>
      </c>
    </row>
    <row r="230" spans="1:11" ht="22.5" customHeight="1">
      <c r="A230" s="199">
        <v>80131502</v>
      </c>
      <c r="B230" s="200" t="s">
        <v>824</v>
      </c>
      <c r="C230" s="199" t="s">
        <v>162</v>
      </c>
      <c r="D230" s="199">
        <v>12</v>
      </c>
      <c r="E230" s="199" t="s">
        <v>138</v>
      </c>
      <c r="F230" s="201" t="s">
        <v>595</v>
      </c>
      <c r="G230" s="202">
        <v>22291884</v>
      </c>
      <c r="H230" s="202">
        <v>22291884</v>
      </c>
      <c r="I230" s="204" t="s">
        <v>129</v>
      </c>
      <c r="J230" s="199" t="s">
        <v>49</v>
      </c>
      <c r="K230" s="199" t="s">
        <v>253</v>
      </c>
    </row>
    <row r="231" spans="1:11" ht="22.5" customHeight="1">
      <c r="A231" s="199">
        <v>80131502</v>
      </c>
      <c r="B231" s="200" t="s">
        <v>825</v>
      </c>
      <c r="C231" s="199" t="s">
        <v>162</v>
      </c>
      <c r="D231" s="199">
        <v>12</v>
      </c>
      <c r="E231" s="199" t="s">
        <v>138</v>
      </c>
      <c r="F231" s="201" t="s">
        <v>595</v>
      </c>
      <c r="G231" s="202">
        <v>37138272</v>
      </c>
      <c r="H231" s="202">
        <v>37138272</v>
      </c>
      <c r="I231" s="204" t="s">
        <v>129</v>
      </c>
      <c r="J231" s="199" t="s">
        <v>49</v>
      </c>
      <c r="K231" s="199" t="s">
        <v>253</v>
      </c>
    </row>
    <row r="232" spans="1:11" ht="22.5" customHeight="1">
      <c r="A232" s="199">
        <v>80131502</v>
      </c>
      <c r="B232" s="200" t="s">
        <v>826</v>
      </c>
      <c r="C232" s="199" t="s">
        <v>148</v>
      </c>
      <c r="D232" s="199">
        <v>12</v>
      </c>
      <c r="E232" s="199" t="s">
        <v>138</v>
      </c>
      <c r="F232" s="201" t="s">
        <v>595</v>
      </c>
      <c r="G232" s="202">
        <v>38906760</v>
      </c>
      <c r="H232" s="202">
        <v>38906760</v>
      </c>
      <c r="I232" s="204" t="s">
        <v>129</v>
      </c>
      <c r="J232" s="199" t="s">
        <v>49</v>
      </c>
      <c r="K232" s="199" t="s">
        <v>253</v>
      </c>
    </row>
    <row r="233" spans="1:11" ht="22.5" customHeight="1">
      <c r="A233" s="199" t="s">
        <v>262</v>
      </c>
      <c r="B233" s="200" t="s">
        <v>827</v>
      </c>
      <c r="C233" s="218" t="s">
        <v>158</v>
      </c>
      <c r="D233" s="199">
        <v>12</v>
      </c>
      <c r="E233" s="199" t="s">
        <v>202</v>
      </c>
      <c r="F233" s="201" t="s">
        <v>595</v>
      </c>
      <c r="G233" s="219">
        <v>183585702.50999999</v>
      </c>
      <c r="H233" s="219">
        <v>183585702.50999999</v>
      </c>
      <c r="I233" s="204" t="s">
        <v>129</v>
      </c>
      <c r="J233" s="199" t="s">
        <v>49</v>
      </c>
      <c r="K233" s="199" t="s">
        <v>253</v>
      </c>
    </row>
    <row r="234" spans="1:11" ht="22.5" customHeight="1">
      <c r="A234" s="199" t="s">
        <v>262</v>
      </c>
      <c r="B234" s="200" t="s">
        <v>828</v>
      </c>
      <c r="C234" s="218" t="s">
        <v>158</v>
      </c>
      <c r="D234" s="199">
        <v>12</v>
      </c>
      <c r="E234" s="199" t="s">
        <v>202</v>
      </c>
      <c r="F234" s="201" t="s">
        <v>595</v>
      </c>
      <c r="G234" s="219">
        <v>407738495.21999997</v>
      </c>
      <c r="H234" s="219">
        <v>407738495.21999997</v>
      </c>
      <c r="I234" s="204" t="s">
        <v>129</v>
      </c>
      <c r="J234" s="199" t="s">
        <v>49</v>
      </c>
      <c r="K234" s="199" t="s">
        <v>253</v>
      </c>
    </row>
    <row r="235" spans="1:11" ht="22.5" customHeight="1">
      <c r="A235" s="199" t="s">
        <v>262</v>
      </c>
      <c r="B235" s="200" t="s">
        <v>829</v>
      </c>
      <c r="C235" s="218" t="s">
        <v>158</v>
      </c>
      <c r="D235" s="199">
        <v>12</v>
      </c>
      <c r="E235" s="199" t="s">
        <v>202</v>
      </c>
      <c r="F235" s="201" t="s">
        <v>595</v>
      </c>
      <c r="G235" s="219">
        <v>243063159.35999998</v>
      </c>
      <c r="H235" s="219">
        <v>243063159.35999998</v>
      </c>
      <c r="I235" s="204" t="s">
        <v>129</v>
      </c>
      <c r="J235" s="199" t="s">
        <v>49</v>
      </c>
      <c r="K235" s="199" t="s">
        <v>253</v>
      </c>
    </row>
    <row r="236" spans="1:11" ht="22.5" customHeight="1">
      <c r="A236" s="199" t="s">
        <v>262</v>
      </c>
      <c r="B236" s="200" t="s">
        <v>830</v>
      </c>
      <c r="C236" s="218" t="s">
        <v>158</v>
      </c>
      <c r="D236" s="199">
        <v>12</v>
      </c>
      <c r="E236" s="199" t="s">
        <v>202</v>
      </c>
      <c r="F236" s="201" t="s">
        <v>595</v>
      </c>
      <c r="G236" s="219">
        <v>269070968.25</v>
      </c>
      <c r="H236" s="219">
        <v>269070968.25</v>
      </c>
      <c r="I236" s="204" t="s">
        <v>129</v>
      </c>
      <c r="J236" s="199" t="s">
        <v>49</v>
      </c>
      <c r="K236" s="199" t="s">
        <v>253</v>
      </c>
    </row>
    <row r="237" spans="1:11" ht="22.5" customHeight="1">
      <c r="A237" s="199" t="s">
        <v>262</v>
      </c>
      <c r="B237" s="200" t="s">
        <v>831</v>
      </c>
      <c r="C237" s="218" t="s">
        <v>158</v>
      </c>
      <c r="D237" s="199">
        <v>12</v>
      </c>
      <c r="E237" s="199" t="s">
        <v>202</v>
      </c>
      <c r="F237" s="201" t="s">
        <v>595</v>
      </c>
      <c r="G237" s="219">
        <v>384475583.51999998</v>
      </c>
      <c r="H237" s="219">
        <v>384475583.51999998</v>
      </c>
      <c r="I237" s="204" t="s">
        <v>129</v>
      </c>
      <c r="J237" s="199" t="s">
        <v>49</v>
      </c>
      <c r="K237" s="199" t="s">
        <v>253</v>
      </c>
    </row>
    <row r="238" spans="1:11" ht="22.5" customHeight="1">
      <c r="A238" s="199" t="s">
        <v>262</v>
      </c>
      <c r="B238" s="200" t="s">
        <v>832</v>
      </c>
      <c r="C238" s="218" t="s">
        <v>158</v>
      </c>
      <c r="D238" s="199">
        <v>12</v>
      </c>
      <c r="E238" s="199" t="s">
        <v>202</v>
      </c>
      <c r="F238" s="201" t="s">
        <v>595</v>
      </c>
      <c r="G238" s="202">
        <v>78946724.849999994</v>
      </c>
      <c r="H238" s="202">
        <v>78946724.849999994</v>
      </c>
      <c r="I238" s="204" t="s">
        <v>129</v>
      </c>
      <c r="J238" s="199" t="s">
        <v>49</v>
      </c>
      <c r="K238" s="199" t="s">
        <v>253</v>
      </c>
    </row>
    <row r="239" spans="1:11" ht="22.5" customHeight="1">
      <c r="A239" s="199" t="s">
        <v>262</v>
      </c>
      <c r="B239" s="200" t="s">
        <v>833</v>
      </c>
      <c r="C239" s="218" t="s">
        <v>158</v>
      </c>
      <c r="D239" s="199">
        <v>12</v>
      </c>
      <c r="E239" s="199" t="s">
        <v>202</v>
      </c>
      <c r="F239" s="201" t="s">
        <v>595</v>
      </c>
      <c r="G239" s="219">
        <v>310761949.88999999</v>
      </c>
      <c r="H239" s="219">
        <v>310761949.88999999</v>
      </c>
      <c r="I239" s="204" t="s">
        <v>129</v>
      </c>
      <c r="J239" s="199" t="s">
        <v>49</v>
      </c>
      <c r="K239" s="199" t="s">
        <v>253</v>
      </c>
    </row>
    <row r="240" spans="1:11" ht="22.5" customHeight="1">
      <c r="A240" s="199" t="s">
        <v>262</v>
      </c>
      <c r="B240" s="200" t="s">
        <v>834</v>
      </c>
      <c r="C240" s="218" t="s">
        <v>158</v>
      </c>
      <c r="D240" s="199">
        <v>12</v>
      </c>
      <c r="E240" s="199" t="s">
        <v>202</v>
      </c>
      <c r="F240" s="201" t="s">
        <v>595</v>
      </c>
      <c r="G240" s="219">
        <v>115879209.17999999</v>
      </c>
      <c r="H240" s="219">
        <v>115879209.17999999</v>
      </c>
      <c r="I240" s="204" t="s">
        <v>129</v>
      </c>
      <c r="J240" s="199" t="s">
        <v>49</v>
      </c>
      <c r="K240" s="199" t="s">
        <v>253</v>
      </c>
    </row>
    <row r="241" spans="1:11" ht="22.5" customHeight="1">
      <c r="A241" s="199" t="s">
        <v>262</v>
      </c>
      <c r="B241" s="200" t="s">
        <v>835</v>
      </c>
      <c r="C241" s="218" t="s">
        <v>158</v>
      </c>
      <c r="D241" s="199">
        <v>12</v>
      </c>
      <c r="E241" s="199" t="s">
        <v>202</v>
      </c>
      <c r="F241" s="201" t="s">
        <v>595</v>
      </c>
      <c r="G241" s="219">
        <v>287308226.31</v>
      </c>
      <c r="H241" s="219">
        <v>287308226.31</v>
      </c>
      <c r="I241" s="204" t="s">
        <v>129</v>
      </c>
      <c r="J241" s="199" t="s">
        <v>49</v>
      </c>
      <c r="K241" s="199" t="s">
        <v>253</v>
      </c>
    </row>
    <row r="242" spans="1:11" ht="22.5" customHeight="1">
      <c r="A242" s="199" t="s">
        <v>262</v>
      </c>
      <c r="B242" s="200" t="s">
        <v>836</v>
      </c>
      <c r="C242" s="218" t="s">
        <v>158</v>
      </c>
      <c r="D242" s="199">
        <v>12</v>
      </c>
      <c r="E242" s="199" t="s">
        <v>202</v>
      </c>
      <c r="F242" s="201" t="s">
        <v>595</v>
      </c>
      <c r="G242" s="219">
        <v>163076234.57999998</v>
      </c>
      <c r="H242" s="219">
        <v>163076234.57999998</v>
      </c>
      <c r="I242" s="204" t="s">
        <v>129</v>
      </c>
      <c r="J242" s="199" t="s">
        <v>49</v>
      </c>
      <c r="K242" s="199" t="s">
        <v>253</v>
      </c>
    </row>
    <row r="243" spans="1:11" ht="22.5" customHeight="1">
      <c r="A243" s="199" t="s">
        <v>262</v>
      </c>
      <c r="B243" s="200" t="s">
        <v>837</v>
      </c>
      <c r="C243" s="218" t="s">
        <v>158</v>
      </c>
      <c r="D243" s="199">
        <v>12</v>
      </c>
      <c r="E243" s="199" t="s">
        <v>202</v>
      </c>
      <c r="F243" s="201" t="s">
        <v>595</v>
      </c>
      <c r="G243" s="219">
        <v>2818729838.3999996</v>
      </c>
      <c r="H243" s="219">
        <v>2818729838.3999996</v>
      </c>
      <c r="I243" s="204" t="s">
        <v>129</v>
      </c>
      <c r="J243" s="199" t="s">
        <v>49</v>
      </c>
      <c r="K243" s="199" t="s">
        <v>253</v>
      </c>
    </row>
    <row r="244" spans="1:11" ht="22.5" customHeight="1">
      <c r="A244" s="199" t="s">
        <v>262</v>
      </c>
      <c r="B244" s="200" t="s">
        <v>838</v>
      </c>
      <c r="C244" s="218" t="s">
        <v>158</v>
      </c>
      <c r="D244" s="199">
        <v>12</v>
      </c>
      <c r="E244" s="199" t="s">
        <v>202</v>
      </c>
      <c r="F244" s="201" t="s">
        <v>595</v>
      </c>
      <c r="G244" s="219">
        <v>37051520.799999997</v>
      </c>
      <c r="H244" s="219">
        <v>37051520.799999997</v>
      </c>
      <c r="I244" s="204" t="s">
        <v>129</v>
      </c>
      <c r="J244" s="199" t="s">
        <v>49</v>
      </c>
      <c r="K244" s="199" t="s">
        <v>253</v>
      </c>
    </row>
    <row r="245" spans="1:11" ht="22.5" customHeight="1">
      <c r="A245" s="199" t="s">
        <v>262</v>
      </c>
      <c r="B245" s="200" t="s">
        <v>839</v>
      </c>
      <c r="C245" s="218" t="s">
        <v>158</v>
      </c>
      <c r="D245" s="199">
        <v>12</v>
      </c>
      <c r="E245" s="199" t="s">
        <v>202</v>
      </c>
      <c r="F245" s="201" t="s">
        <v>595</v>
      </c>
      <c r="G245" s="219">
        <v>46503556.399999999</v>
      </c>
      <c r="H245" s="219">
        <v>46503556.399999999</v>
      </c>
      <c r="I245" s="204" t="s">
        <v>129</v>
      </c>
      <c r="J245" s="199" t="s">
        <v>49</v>
      </c>
      <c r="K245" s="199" t="s">
        <v>253</v>
      </c>
    </row>
    <row r="246" spans="1:11" ht="22.5" customHeight="1">
      <c r="A246" s="199" t="s">
        <v>262</v>
      </c>
      <c r="B246" s="200" t="s">
        <v>840</v>
      </c>
      <c r="C246" s="218" t="s">
        <v>158</v>
      </c>
      <c r="D246" s="199">
        <v>12</v>
      </c>
      <c r="E246" s="199" t="s">
        <v>202</v>
      </c>
      <c r="F246" s="201" t="s">
        <v>595</v>
      </c>
      <c r="G246" s="219">
        <v>45036222</v>
      </c>
      <c r="H246" s="219">
        <v>45036222</v>
      </c>
      <c r="I246" s="204" t="s">
        <v>129</v>
      </c>
      <c r="J246" s="199" t="s">
        <v>49</v>
      </c>
      <c r="K246" s="199" t="s">
        <v>253</v>
      </c>
    </row>
    <row r="247" spans="1:11" ht="22.5" customHeight="1">
      <c r="A247" s="199" t="s">
        <v>262</v>
      </c>
      <c r="B247" s="200" t="s">
        <v>841</v>
      </c>
      <c r="C247" s="218" t="s">
        <v>158</v>
      </c>
      <c r="D247" s="199">
        <v>12</v>
      </c>
      <c r="E247" s="199" t="s">
        <v>202</v>
      </c>
      <c r="F247" s="201" t="s">
        <v>595</v>
      </c>
      <c r="G247" s="219">
        <v>185005786.19999999</v>
      </c>
      <c r="H247" s="219">
        <v>185005786.19999999</v>
      </c>
      <c r="I247" s="204" t="s">
        <v>129</v>
      </c>
      <c r="J247" s="199" t="s">
        <v>49</v>
      </c>
      <c r="K247" s="199" t="s">
        <v>253</v>
      </c>
    </row>
    <row r="248" spans="1:11" ht="22.5" customHeight="1">
      <c r="A248" s="209">
        <v>80121500</v>
      </c>
      <c r="B248" s="200" t="s">
        <v>842</v>
      </c>
      <c r="C248" s="205" t="s">
        <v>158</v>
      </c>
      <c r="D248" s="199">
        <v>12</v>
      </c>
      <c r="E248" s="199" t="s">
        <v>138</v>
      </c>
      <c r="F248" s="201" t="s">
        <v>595</v>
      </c>
      <c r="G248" s="202">
        <v>381760452</v>
      </c>
      <c r="H248" s="202">
        <v>381760452</v>
      </c>
      <c r="I248" s="203" t="s">
        <v>129</v>
      </c>
      <c r="J248" s="199" t="s">
        <v>49</v>
      </c>
      <c r="K248" s="199" t="s">
        <v>263</v>
      </c>
    </row>
    <row r="249" spans="1:11" ht="22.5" customHeight="1">
      <c r="A249" s="209">
        <v>81112200</v>
      </c>
      <c r="B249" s="200" t="s">
        <v>843</v>
      </c>
      <c r="C249" s="205" t="s">
        <v>150</v>
      </c>
      <c r="D249" s="199">
        <v>12</v>
      </c>
      <c r="E249" s="199" t="s">
        <v>138</v>
      </c>
      <c r="F249" s="201" t="s">
        <v>595</v>
      </c>
      <c r="G249" s="202">
        <v>24685459.850499999</v>
      </c>
      <c r="H249" s="202">
        <v>24685459.850499999</v>
      </c>
      <c r="I249" s="203" t="s">
        <v>129</v>
      </c>
      <c r="J249" s="199" t="s">
        <v>49</v>
      </c>
      <c r="K249" s="199" t="s">
        <v>264</v>
      </c>
    </row>
    <row r="250" spans="1:11" ht="22.5" customHeight="1">
      <c r="A250" s="199">
        <v>80121600</v>
      </c>
      <c r="B250" s="200" t="s">
        <v>844</v>
      </c>
      <c r="C250" s="199" t="s">
        <v>158</v>
      </c>
      <c r="D250" s="199">
        <v>12</v>
      </c>
      <c r="E250" s="199" t="s">
        <v>138</v>
      </c>
      <c r="F250" s="201" t="s">
        <v>595</v>
      </c>
      <c r="G250" s="220">
        <v>530000000</v>
      </c>
      <c r="H250" s="220">
        <v>530000000</v>
      </c>
      <c r="I250" s="203" t="s">
        <v>129</v>
      </c>
      <c r="J250" s="199" t="s">
        <v>49</v>
      </c>
      <c r="K250" s="199" t="s">
        <v>265</v>
      </c>
    </row>
    <row r="251" spans="1:11" ht="22.5" customHeight="1">
      <c r="A251" s="199">
        <v>80121600</v>
      </c>
      <c r="B251" s="200" t="s">
        <v>845</v>
      </c>
      <c r="C251" s="199" t="s">
        <v>158</v>
      </c>
      <c r="D251" s="199">
        <v>12</v>
      </c>
      <c r="E251" s="199" t="s">
        <v>138</v>
      </c>
      <c r="F251" s="201" t="s">
        <v>595</v>
      </c>
      <c r="G251" s="202">
        <v>100000000</v>
      </c>
      <c r="H251" s="202">
        <v>100000000</v>
      </c>
      <c r="I251" s="203" t="s">
        <v>129</v>
      </c>
      <c r="J251" s="199" t="s">
        <v>49</v>
      </c>
      <c r="K251" s="199" t="s">
        <v>265</v>
      </c>
    </row>
    <row r="252" spans="1:11" ht="22.5" customHeight="1">
      <c r="A252" s="209">
        <v>80101500</v>
      </c>
      <c r="B252" s="200" t="s">
        <v>846</v>
      </c>
      <c r="C252" s="199" t="s">
        <v>137</v>
      </c>
      <c r="D252" s="199">
        <v>12</v>
      </c>
      <c r="E252" s="199" t="s">
        <v>138</v>
      </c>
      <c r="F252" s="201" t="s">
        <v>595</v>
      </c>
      <c r="G252" s="202">
        <v>1095000000</v>
      </c>
      <c r="H252" s="202">
        <v>1095000000</v>
      </c>
      <c r="I252" s="203" t="s">
        <v>129</v>
      </c>
      <c r="J252" s="199" t="s">
        <v>49</v>
      </c>
      <c r="K252" s="199" t="s">
        <v>266</v>
      </c>
    </row>
    <row r="253" spans="1:11" ht="22.5" customHeight="1">
      <c r="A253" s="199">
        <v>84141600</v>
      </c>
      <c r="B253" s="200" t="s">
        <v>847</v>
      </c>
      <c r="C253" s="199" t="s">
        <v>141</v>
      </c>
      <c r="D253" s="199">
        <v>8</v>
      </c>
      <c r="E253" s="199" t="s">
        <v>165</v>
      </c>
      <c r="F253" s="201" t="s">
        <v>595</v>
      </c>
      <c r="G253" s="202">
        <v>947000000</v>
      </c>
      <c r="H253" s="202">
        <v>947000000</v>
      </c>
      <c r="I253" s="203" t="s">
        <v>129</v>
      </c>
      <c r="J253" s="199" t="s">
        <v>49</v>
      </c>
      <c r="K253" s="199" t="s">
        <v>267</v>
      </c>
    </row>
    <row r="254" spans="1:11" ht="22.5" customHeight="1">
      <c r="A254" s="199" t="s">
        <v>268</v>
      </c>
      <c r="B254" s="200" t="s">
        <v>848</v>
      </c>
      <c r="C254" s="205" t="s">
        <v>147</v>
      </c>
      <c r="D254" s="199">
        <v>12</v>
      </c>
      <c r="E254" s="199" t="s">
        <v>138</v>
      </c>
      <c r="F254" s="201" t="s">
        <v>595</v>
      </c>
      <c r="G254" s="202">
        <v>0</v>
      </c>
      <c r="H254" s="202">
        <v>0</v>
      </c>
      <c r="I254" s="203" t="s">
        <v>129</v>
      </c>
      <c r="J254" s="199" t="s">
        <v>49</v>
      </c>
      <c r="K254" s="199" t="s">
        <v>269</v>
      </c>
    </row>
    <row r="255" spans="1:11" ht="22.5" customHeight="1">
      <c r="A255" s="199" t="s">
        <v>268</v>
      </c>
      <c r="B255" s="200" t="s">
        <v>849</v>
      </c>
      <c r="C255" s="205" t="s">
        <v>147</v>
      </c>
      <c r="D255" s="199">
        <v>12</v>
      </c>
      <c r="E255" s="199" t="s">
        <v>138</v>
      </c>
      <c r="F255" s="201" t="s">
        <v>595</v>
      </c>
      <c r="G255" s="202">
        <v>0</v>
      </c>
      <c r="H255" s="202">
        <v>0</v>
      </c>
      <c r="I255" s="203" t="s">
        <v>129</v>
      </c>
      <c r="J255" s="199" t="s">
        <v>49</v>
      </c>
      <c r="K255" s="199" t="s">
        <v>269</v>
      </c>
    </row>
    <row r="256" spans="1:11" ht="22.5" customHeight="1">
      <c r="A256" s="199" t="s">
        <v>270</v>
      </c>
      <c r="B256" s="200" t="s">
        <v>850</v>
      </c>
      <c r="C256" s="199" t="s">
        <v>160</v>
      </c>
      <c r="D256" s="199">
        <v>12</v>
      </c>
      <c r="E256" s="199" t="s">
        <v>138</v>
      </c>
      <c r="F256" s="201" t="s">
        <v>595</v>
      </c>
      <c r="G256" s="202">
        <v>80111558</v>
      </c>
      <c r="H256" s="202">
        <v>80111558</v>
      </c>
      <c r="I256" s="203" t="s">
        <v>129</v>
      </c>
      <c r="J256" s="199" t="s">
        <v>49</v>
      </c>
      <c r="K256" s="199" t="s">
        <v>271</v>
      </c>
    </row>
    <row r="257" spans="1:11" ht="22.5" customHeight="1">
      <c r="A257" s="199" t="s">
        <v>270</v>
      </c>
      <c r="B257" s="200" t="s">
        <v>851</v>
      </c>
      <c r="C257" s="199" t="s">
        <v>137</v>
      </c>
      <c r="D257" s="199">
        <v>12</v>
      </c>
      <c r="E257" s="199" t="s">
        <v>138</v>
      </c>
      <c r="F257" s="201" t="s">
        <v>595</v>
      </c>
      <c r="G257" s="202">
        <f>75000000-8111558-G259</f>
        <v>57349402</v>
      </c>
      <c r="H257" s="202">
        <f>75000000-8111558-H259</f>
        <v>57349402</v>
      </c>
      <c r="I257" s="203" t="s">
        <v>129</v>
      </c>
      <c r="J257" s="199" t="s">
        <v>49</v>
      </c>
      <c r="K257" s="199" t="s">
        <v>271</v>
      </c>
    </row>
    <row r="258" spans="1:11" ht="22.5" customHeight="1">
      <c r="A258" s="199">
        <v>81112003</v>
      </c>
      <c r="B258" s="200" t="s">
        <v>852</v>
      </c>
      <c r="C258" s="199" t="s">
        <v>160</v>
      </c>
      <c r="D258" s="199">
        <v>12</v>
      </c>
      <c r="E258" s="199" t="s">
        <v>138</v>
      </c>
      <c r="F258" s="201" t="s">
        <v>595</v>
      </c>
      <c r="G258" s="202">
        <v>90000000</v>
      </c>
      <c r="H258" s="202">
        <v>90000000</v>
      </c>
      <c r="I258" s="203" t="s">
        <v>129</v>
      </c>
      <c r="J258" s="199" t="s">
        <v>49</v>
      </c>
      <c r="K258" s="199" t="s">
        <v>271</v>
      </c>
    </row>
    <row r="259" spans="1:11" ht="22.5" customHeight="1">
      <c r="A259" s="199">
        <v>43232311</v>
      </c>
      <c r="B259" s="200" t="s">
        <v>853</v>
      </c>
      <c r="C259" s="199" t="s">
        <v>160</v>
      </c>
      <c r="D259" s="199">
        <v>12</v>
      </c>
      <c r="E259" s="199" t="s">
        <v>138</v>
      </c>
      <c r="F259" s="201" t="s">
        <v>595</v>
      </c>
      <c r="G259" s="202">
        <v>9539040</v>
      </c>
      <c r="H259" s="202">
        <v>9539040</v>
      </c>
      <c r="I259" s="203" t="s">
        <v>129</v>
      </c>
      <c r="J259" s="199" t="s">
        <v>49</v>
      </c>
      <c r="K259" s="199" t="s">
        <v>271</v>
      </c>
    </row>
    <row r="260" spans="1:11" ht="22.5" customHeight="1">
      <c r="A260" s="199" t="s">
        <v>272</v>
      </c>
      <c r="B260" s="200" t="s">
        <v>854</v>
      </c>
      <c r="C260" s="199" t="s">
        <v>158</v>
      </c>
      <c r="D260" s="199">
        <v>24</v>
      </c>
      <c r="E260" s="199" t="s">
        <v>138</v>
      </c>
      <c r="F260" s="201" t="s">
        <v>595</v>
      </c>
      <c r="G260" s="202">
        <v>0</v>
      </c>
      <c r="H260" s="202">
        <v>0</v>
      </c>
      <c r="I260" s="203" t="s">
        <v>129</v>
      </c>
      <c r="J260" s="199" t="s">
        <v>49</v>
      </c>
      <c r="K260" s="199" t="s">
        <v>243</v>
      </c>
    </row>
    <row r="261" spans="1:11" ht="22.5" customHeight="1">
      <c r="A261" s="199">
        <v>80141600</v>
      </c>
      <c r="B261" s="200" t="s">
        <v>855</v>
      </c>
      <c r="C261" s="199" t="s">
        <v>137</v>
      </c>
      <c r="D261" s="199">
        <v>12</v>
      </c>
      <c r="E261" s="199" t="s">
        <v>138</v>
      </c>
      <c r="F261" s="201" t="s">
        <v>595</v>
      </c>
      <c r="G261" s="202">
        <v>14000000000</v>
      </c>
      <c r="H261" s="202">
        <v>14000000000</v>
      </c>
      <c r="I261" s="203" t="s">
        <v>129</v>
      </c>
      <c r="J261" s="199" t="s">
        <v>49</v>
      </c>
      <c r="K261" s="199" t="s">
        <v>243</v>
      </c>
    </row>
    <row r="262" spans="1:11" ht="22.5" customHeight="1">
      <c r="A262" s="199" t="s">
        <v>273</v>
      </c>
      <c r="B262" s="200" t="s">
        <v>856</v>
      </c>
      <c r="C262" s="199" t="s">
        <v>137</v>
      </c>
      <c r="D262" s="199">
        <v>12</v>
      </c>
      <c r="E262" s="199" t="s">
        <v>138</v>
      </c>
      <c r="F262" s="201" t="s">
        <v>595</v>
      </c>
      <c r="G262" s="202">
        <v>2000000000</v>
      </c>
      <c r="H262" s="202">
        <v>2000000000</v>
      </c>
      <c r="I262" s="203" t="s">
        <v>129</v>
      </c>
      <c r="J262" s="199" t="s">
        <v>49</v>
      </c>
      <c r="K262" s="199" t="s">
        <v>243</v>
      </c>
    </row>
    <row r="263" spans="1:11" ht="22.5" customHeight="1">
      <c r="A263" s="199" t="s">
        <v>272</v>
      </c>
      <c r="B263" s="200" t="s">
        <v>857</v>
      </c>
      <c r="C263" s="199" t="s">
        <v>141</v>
      </c>
      <c r="D263" s="199">
        <v>12</v>
      </c>
      <c r="E263" s="199" t="s">
        <v>138</v>
      </c>
      <c r="F263" s="201" t="s">
        <v>595</v>
      </c>
      <c r="G263" s="202">
        <v>84000000</v>
      </c>
      <c r="H263" s="202">
        <v>84000000</v>
      </c>
      <c r="I263" s="203" t="s">
        <v>129</v>
      </c>
      <c r="J263" s="199" t="s">
        <v>49</v>
      </c>
      <c r="K263" s="199" t="s">
        <v>243</v>
      </c>
    </row>
    <row r="264" spans="1:11" ht="22.5" customHeight="1">
      <c r="A264" s="199" t="s">
        <v>272</v>
      </c>
      <c r="B264" s="200" t="s">
        <v>858</v>
      </c>
      <c r="C264" s="199" t="s">
        <v>141</v>
      </c>
      <c r="D264" s="199">
        <v>12</v>
      </c>
      <c r="E264" s="199" t="s">
        <v>138</v>
      </c>
      <c r="F264" s="201" t="s">
        <v>595</v>
      </c>
      <c r="G264" s="202">
        <v>84000000</v>
      </c>
      <c r="H264" s="202">
        <v>84000000</v>
      </c>
      <c r="I264" s="203" t="s">
        <v>129</v>
      </c>
      <c r="J264" s="199" t="s">
        <v>49</v>
      </c>
      <c r="K264" s="199" t="s">
        <v>243</v>
      </c>
    </row>
    <row r="265" spans="1:11" ht="22.5" customHeight="1">
      <c r="A265" s="199" t="s">
        <v>272</v>
      </c>
      <c r="B265" s="200" t="s">
        <v>859</v>
      </c>
      <c r="C265" s="199" t="s">
        <v>141</v>
      </c>
      <c r="D265" s="199">
        <v>12</v>
      </c>
      <c r="E265" s="199" t="s">
        <v>138</v>
      </c>
      <c r="F265" s="201" t="s">
        <v>595</v>
      </c>
      <c r="G265" s="202">
        <v>84000000</v>
      </c>
      <c r="H265" s="202">
        <v>84000000</v>
      </c>
      <c r="I265" s="203" t="s">
        <v>129</v>
      </c>
      <c r="J265" s="199" t="s">
        <v>49</v>
      </c>
      <c r="K265" s="199" t="s">
        <v>243</v>
      </c>
    </row>
    <row r="266" spans="1:11" ht="22.5" customHeight="1">
      <c r="A266" s="199" t="s">
        <v>272</v>
      </c>
      <c r="B266" s="200" t="s">
        <v>860</v>
      </c>
      <c r="C266" s="199" t="s">
        <v>141</v>
      </c>
      <c r="D266" s="199">
        <v>12</v>
      </c>
      <c r="E266" s="199" t="s">
        <v>138</v>
      </c>
      <c r="F266" s="201" t="s">
        <v>595</v>
      </c>
      <c r="G266" s="202">
        <v>84000000</v>
      </c>
      <c r="H266" s="202">
        <v>84000000</v>
      </c>
      <c r="I266" s="203" t="s">
        <v>129</v>
      </c>
      <c r="J266" s="199" t="s">
        <v>49</v>
      </c>
      <c r="K266" s="199" t="s">
        <v>243</v>
      </c>
    </row>
    <row r="267" spans="1:11" ht="22.5" customHeight="1">
      <c r="A267" s="199" t="s">
        <v>274</v>
      </c>
      <c r="B267" s="200" t="s">
        <v>861</v>
      </c>
      <c r="C267" s="199" t="s">
        <v>160</v>
      </c>
      <c r="D267" s="199">
        <v>12</v>
      </c>
      <c r="E267" s="199" t="s">
        <v>138</v>
      </c>
      <c r="F267" s="201" t="s">
        <v>595</v>
      </c>
      <c r="G267" s="202">
        <v>0</v>
      </c>
      <c r="H267" s="202">
        <v>0</v>
      </c>
      <c r="I267" s="203" t="s">
        <v>129</v>
      </c>
      <c r="J267" s="199" t="s">
        <v>49</v>
      </c>
      <c r="K267" s="199" t="s">
        <v>243</v>
      </c>
    </row>
    <row r="268" spans="1:11" ht="22.5" customHeight="1">
      <c r="A268" s="199">
        <v>80111607</v>
      </c>
      <c r="B268" s="200" t="s">
        <v>862</v>
      </c>
      <c r="C268" s="199" t="s">
        <v>160</v>
      </c>
      <c r="D268" s="199">
        <v>4</v>
      </c>
      <c r="E268" s="199" t="s">
        <v>138</v>
      </c>
      <c r="F268" s="201" t="s">
        <v>595</v>
      </c>
      <c r="G268" s="202">
        <v>200000000</v>
      </c>
      <c r="H268" s="202">
        <v>200000000</v>
      </c>
      <c r="I268" s="203" t="s">
        <v>129</v>
      </c>
      <c r="J268" s="199" t="s">
        <v>49</v>
      </c>
      <c r="K268" s="199" t="s">
        <v>252</v>
      </c>
    </row>
  </sheetData>
  <sheetProtection algorithmName="SHA-512" hashValue="NBsK1tVCRu8+tPhGAlOZhbY6JoRLIv5qkt6TrUQmn00kSRgDhhSF5NP/KvVkW0oYCBp/u47M1qw1+3uRWXwa5A==" saltValue="TDgF3aUkrJPjkW9QCQAqQw==" spinCount="100000" sheet="1" formatCells="0" formatColumns="0" formatRows="0" insertColumns="0" insertRows="0" insertHyperlinks="0" deleteColumns="0" deleteRows="0" sort="0" autoFilter="0" pivotTables="0"/>
  <dataValidations count="5">
    <dataValidation type="list" allowBlank="1" showInputMessage="1" showErrorMessage="1" sqref="E18:E268 JA18:JA268 SW18:SW268 ACS18:ACS268 AMO18:AMO268 AWK18:AWK268 BGG18:BGG268 BQC18:BQC268 BZY18:BZY268 CJU18:CJU268 CTQ18:CTQ268 DDM18:DDM268 DNI18:DNI268 DXE18:DXE268 EHA18:EHA268 EQW18:EQW268 FAS18:FAS268 FKO18:FKO268 FUK18:FUK268 GEG18:GEG268 GOC18:GOC268 GXY18:GXY268 HHU18:HHU268 HRQ18:HRQ268 IBM18:IBM268 ILI18:ILI268 IVE18:IVE268 JFA18:JFA268 JOW18:JOW268 JYS18:JYS268 KIO18:KIO268 KSK18:KSK268 LCG18:LCG268 LMC18:LMC268 LVY18:LVY268 MFU18:MFU268 MPQ18:MPQ268 MZM18:MZM268 NJI18:NJI268 NTE18:NTE268 ODA18:ODA268 OMW18:OMW268 OWS18:OWS268 PGO18:PGO268 PQK18:PQK268 QAG18:QAG268 QKC18:QKC268 QTY18:QTY268 RDU18:RDU268 RNQ18:RNQ268 RXM18:RXM268 SHI18:SHI268 SRE18:SRE268 TBA18:TBA268 TKW18:TKW268 TUS18:TUS268 UEO18:UEO268 UOK18:UOK268 UYG18:UYG268 VIC18:VIC268 VRY18:VRY268 WBU18:WBU268 WLQ18:WLQ268 WVM18:WVM268 E65554:E65804 JA65554:JA65804 SW65554:SW65804 ACS65554:ACS65804 AMO65554:AMO65804 AWK65554:AWK65804 BGG65554:BGG65804 BQC65554:BQC65804 BZY65554:BZY65804 CJU65554:CJU65804 CTQ65554:CTQ65804 DDM65554:DDM65804 DNI65554:DNI65804 DXE65554:DXE65804 EHA65554:EHA65804 EQW65554:EQW65804 FAS65554:FAS65804 FKO65554:FKO65804 FUK65554:FUK65804 GEG65554:GEG65804 GOC65554:GOC65804 GXY65554:GXY65804 HHU65554:HHU65804 HRQ65554:HRQ65804 IBM65554:IBM65804 ILI65554:ILI65804 IVE65554:IVE65804 JFA65554:JFA65804 JOW65554:JOW65804 JYS65554:JYS65804 KIO65554:KIO65804 KSK65554:KSK65804 LCG65554:LCG65804 LMC65554:LMC65804 LVY65554:LVY65804 MFU65554:MFU65804 MPQ65554:MPQ65804 MZM65554:MZM65804 NJI65554:NJI65804 NTE65554:NTE65804 ODA65554:ODA65804 OMW65554:OMW65804 OWS65554:OWS65804 PGO65554:PGO65804 PQK65554:PQK65804 QAG65554:QAG65804 QKC65554:QKC65804 QTY65554:QTY65804 RDU65554:RDU65804 RNQ65554:RNQ65804 RXM65554:RXM65804 SHI65554:SHI65804 SRE65554:SRE65804 TBA65554:TBA65804 TKW65554:TKW65804 TUS65554:TUS65804 UEO65554:UEO65804 UOK65554:UOK65804 UYG65554:UYG65804 VIC65554:VIC65804 VRY65554:VRY65804 WBU65554:WBU65804 WLQ65554:WLQ65804 WVM65554:WVM65804 E131090:E131340 JA131090:JA131340 SW131090:SW131340 ACS131090:ACS131340 AMO131090:AMO131340 AWK131090:AWK131340 BGG131090:BGG131340 BQC131090:BQC131340 BZY131090:BZY131340 CJU131090:CJU131340 CTQ131090:CTQ131340 DDM131090:DDM131340 DNI131090:DNI131340 DXE131090:DXE131340 EHA131090:EHA131340 EQW131090:EQW131340 FAS131090:FAS131340 FKO131090:FKO131340 FUK131090:FUK131340 GEG131090:GEG131340 GOC131090:GOC131340 GXY131090:GXY131340 HHU131090:HHU131340 HRQ131090:HRQ131340 IBM131090:IBM131340 ILI131090:ILI131340 IVE131090:IVE131340 JFA131090:JFA131340 JOW131090:JOW131340 JYS131090:JYS131340 KIO131090:KIO131340 KSK131090:KSK131340 LCG131090:LCG131340 LMC131090:LMC131340 LVY131090:LVY131340 MFU131090:MFU131340 MPQ131090:MPQ131340 MZM131090:MZM131340 NJI131090:NJI131340 NTE131090:NTE131340 ODA131090:ODA131340 OMW131090:OMW131340 OWS131090:OWS131340 PGO131090:PGO131340 PQK131090:PQK131340 QAG131090:QAG131340 QKC131090:QKC131340 QTY131090:QTY131340 RDU131090:RDU131340 RNQ131090:RNQ131340 RXM131090:RXM131340 SHI131090:SHI131340 SRE131090:SRE131340 TBA131090:TBA131340 TKW131090:TKW131340 TUS131090:TUS131340 UEO131090:UEO131340 UOK131090:UOK131340 UYG131090:UYG131340 VIC131090:VIC131340 VRY131090:VRY131340 WBU131090:WBU131340 WLQ131090:WLQ131340 WVM131090:WVM131340 E196626:E196876 JA196626:JA196876 SW196626:SW196876 ACS196626:ACS196876 AMO196626:AMO196876 AWK196626:AWK196876 BGG196626:BGG196876 BQC196626:BQC196876 BZY196626:BZY196876 CJU196626:CJU196876 CTQ196626:CTQ196876 DDM196626:DDM196876 DNI196626:DNI196876 DXE196626:DXE196876 EHA196626:EHA196876 EQW196626:EQW196876 FAS196626:FAS196876 FKO196626:FKO196876 FUK196626:FUK196876 GEG196626:GEG196876 GOC196626:GOC196876 GXY196626:GXY196876 HHU196626:HHU196876 HRQ196626:HRQ196876 IBM196626:IBM196876 ILI196626:ILI196876 IVE196626:IVE196876 JFA196626:JFA196876 JOW196626:JOW196876 JYS196626:JYS196876 KIO196626:KIO196876 KSK196626:KSK196876 LCG196626:LCG196876 LMC196626:LMC196876 LVY196626:LVY196876 MFU196626:MFU196876 MPQ196626:MPQ196876 MZM196626:MZM196876 NJI196626:NJI196876 NTE196626:NTE196876 ODA196626:ODA196876 OMW196626:OMW196876 OWS196626:OWS196876 PGO196626:PGO196876 PQK196626:PQK196876 QAG196626:QAG196876 QKC196626:QKC196876 QTY196626:QTY196876 RDU196626:RDU196876 RNQ196626:RNQ196876 RXM196626:RXM196876 SHI196626:SHI196876 SRE196626:SRE196876 TBA196626:TBA196876 TKW196626:TKW196876 TUS196626:TUS196876 UEO196626:UEO196876 UOK196626:UOK196876 UYG196626:UYG196876 VIC196626:VIC196876 VRY196626:VRY196876 WBU196626:WBU196876 WLQ196626:WLQ196876 WVM196626:WVM196876 E262162:E262412 JA262162:JA262412 SW262162:SW262412 ACS262162:ACS262412 AMO262162:AMO262412 AWK262162:AWK262412 BGG262162:BGG262412 BQC262162:BQC262412 BZY262162:BZY262412 CJU262162:CJU262412 CTQ262162:CTQ262412 DDM262162:DDM262412 DNI262162:DNI262412 DXE262162:DXE262412 EHA262162:EHA262412 EQW262162:EQW262412 FAS262162:FAS262412 FKO262162:FKO262412 FUK262162:FUK262412 GEG262162:GEG262412 GOC262162:GOC262412 GXY262162:GXY262412 HHU262162:HHU262412 HRQ262162:HRQ262412 IBM262162:IBM262412 ILI262162:ILI262412 IVE262162:IVE262412 JFA262162:JFA262412 JOW262162:JOW262412 JYS262162:JYS262412 KIO262162:KIO262412 KSK262162:KSK262412 LCG262162:LCG262412 LMC262162:LMC262412 LVY262162:LVY262412 MFU262162:MFU262412 MPQ262162:MPQ262412 MZM262162:MZM262412 NJI262162:NJI262412 NTE262162:NTE262412 ODA262162:ODA262412 OMW262162:OMW262412 OWS262162:OWS262412 PGO262162:PGO262412 PQK262162:PQK262412 QAG262162:QAG262412 QKC262162:QKC262412 QTY262162:QTY262412 RDU262162:RDU262412 RNQ262162:RNQ262412 RXM262162:RXM262412 SHI262162:SHI262412 SRE262162:SRE262412 TBA262162:TBA262412 TKW262162:TKW262412 TUS262162:TUS262412 UEO262162:UEO262412 UOK262162:UOK262412 UYG262162:UYG262412 VIC262162:VIC262412 VRY262162:VRY262412 WBU262162:WBU262412 WLQ262162:WLQ262412 WVM262162:WVM262412 E327698:E327948 JA327698:JA327948 SW327698:SW327948 ACS327698:ACS327948 AMO327698:AMO327948 AWK327698:AWK327948 BGG327698:BGG327948 BQC327698:BQC327948 BZY327698:BZY327948 CJU327698:CJU327948 CTQ327698:CTQ327948 DDM327698:DDM327948 DNI327698:DNI327948 DXE327698:DXE327948 EHA327698:EHA327948 EQW327698:EQW327948 FAS327698:FAS327948 FKO327698:FKO327948 FUK327698:FUK327948 GEG327698:GEG327948 GOC327698:GOC327948 GXY327698:GXY327948 HHU327698:HHU327948 HRQ327698:HRQ327948 IBM327698:IBM327948 ILI327698:ILI327948 IVE327698:IVE327948 JFA327698:JFA327948 JOW327698:JOW327948 JYS327698:JYS327948 KIO327698:KIO327948 KSK327698:KSK327948 LCG327698:LCG327948 LMC327698:LMC327948 LVY327698:LVY327948 MFU327698:MFU327948 MPQ327698:MPQ327948 MZM327698:MZM327948 NJI327698:NJI327948 NTE327698:NTE327948 ODA327698:ODA327948 OMW327698:OMW327948 OWS327698:OWS327948 PGO327698:PGO327948 PQK327698:PQK327948 QAG327698:QAG327948 QKC327698:QKC327948 QTY327698:QTY327948 RDU327698:RDU327948 RNQ327698:RNQ327948 RXM327698:RXM327948 SHI327698:SHI327948 SRE327698:SRE327948 TBA327698:TBA327948 TKW327698:TKW327948 TUS327698:TUS327948 UEO327698:UEO327948 UOK327698:UOK327948 UYG327698:UYG327948 VIC327698:VIC327948 VRY327698:VRY327948 WBU327698:WBU327948 WLQ327698:WLQ327948 WVM327698:WVM327948 E393234:E393484 JA393234:JA393484 SW393234:SW393484 ACS393234:ACS393484 AMO393234:AMO393484 AWK393234:AWK393484 BGG393234:BGG393484 BQC393234:BQC393484 BZY393234:BZY393484 CJU393234:CJU393484 CTQ393234:CTQ393484 DDM393234:DDM393484 DNI393234:DNI393484 DXE393234:DXE393484 EHA393234:EHA393484 EQW393234:EQW393484 FAS393234:FAS393484 FKO393234:FKO393484 FUK393234:FUK393484 GEG393234:GEG393484 GOC393234:GOC393484 GXY393234:GXY393484 HHU393234:HHU393484 HRQ393234:HRQ393484 IBM393234:IBM393484 ILI393234:ILI393484 IVE393234:IVE393484 JFA393234:JFA393484 JOW393234:JOW393484 JYS393234:JYS393484 KIO393234:KIO393484 KSK393234:KSK393484 LCG393234:LCG393484 LMC393234:LMC393484 LVY393234:LVY393484 MFU393234:MFU393484 MPQ393234:MPQ393484 MZM393234:MZM393484 NJI393234:NJI393484 NTE393234:NTE393484 ODA393234:ODA393484 OMW393234:OMW393484 OWS393234:OWS393484 PGO393234:PGO393484 PQK393234:PQK393484 QAG393234:QAG393484 QKC393234:QKC393484 QTY393234:QTY393484 RDU393234:RDU393484 RNQ393234:RNQ393484 RXM393234:RXM393484 SHI393234:SHI393484 SRE393234:SRE393484 TBA393234:TBA393484 TKW393234:TKW393484 TUS393234:TUS393484 UEO393234:UEO393484 UOK393234:UOK393484 UYG393234:UYG393484 VIC393234:VIC393484 VRY393234:VRY393484 WBU393234:WBU393484 WLQ393234:WLQ393484 WVM393234:WVM393484 E458770:E459020 JA458770:JA459020 SW458770:SW459020 ACS458770:ACS459020 AMO458770:AMO459020 AWK458770:AWK459020 BGG458770:BGG459020 BQC458770:BQC459020 BZY458770:BZY459020 CJU458770:CJU459020 CTQ458770:CTQ459020 DDM458770:DDM459020 DNI458770:DNI459020 DXE458770:DXE459020 EHA458770:EHA459020 EQW458770:EQW459020 FAS458770:FAS459020 FKO458770:FKO459020 FUK458770:FUK459020 GEG458770:GEG459020 GOC458770:GOC459020 GXY458770:GXY459020 HHU458770:HHU459020 HRQ458770:HRQ459020 IBM458770:IBM459020 ILI458770:ILI459020 IVE458770:IVE459020 JFA458770:JFA459020 JOW458770:JOW459020 JYS458770:JYS459020 KIO458770:KIO459020 KSK458770:KSK459020 LCG458770:LCG459020 LMC458770:LMC459020 LVY458770:LVY459020 MFU458770:MFU459020 MPQ458770:MPQ459020 MZM458770:MZM459020 NJI458770:NJI459020 NTE458770:NTE459020 ODA458770:ODA459020 OMW458770:OMW459020 OWS458770:OWS459020 PGO458770:PGO459020 PQK458770:PQK459020 QAG458770:QAG459020 QKC458770:QKC459020 QTY458770:QTY459020 RDU458770:RDU459020 RNQ458770:RNQ459020 RXM458770:RXM459020 SHI458770:SHI459020 SRE458770:SRE459020 TBA458770:TBA459020 TKW458770:TKW459020 TUS458770:TUS459020 UEO458770:UEO459020 UOK458770:UOK459020 UYG458770:UYG459020 VIC458770:VIC459020 VRY458770:VRY459020 WBU458770:WBU459020 WLQ458770:WLQ459020 WVM458770:WVM459020 E524306:E524556 JA524306:JA524556 SW524306:SW524556 ACS524306:ACS524556 AMO524306:AMO524556 AWK524306:AWK524556 BGG524306:BGG524556 BQC524306:BQC524556 BZY524306:BZY524556 CJU524306:CJU524556 CTQ524306:CTQ524556 DDM524306:DDM524556 DNI524306:DNI524556 DXE524306:DXE524556 EHA524306:EHA524556 EQW524306:EQW524556 FAS524306:FAS524556 FKO524306:FKO524556 FUK524306:FUK524556 GEG524306:GEG524556 GOC524306:GOC524556 GXY524306:GXY524556 HHU524306:HHU524556 HRQ524306:HRQ524556 IBM524306:IBM524556 ILI524306:ILI524556 IVE524306:IVE524556 JFA524306:JFA524556 JOW524306:JOW524556 JYS524306:JYS524556 KIO524306:KIO524556 KSK524306:KSK524556 LCG524306:LCG524556 LMC524306:LMC524556 LVY524306:LVY524556 MFU524306:MFU524556 MPQ524306:MPQ524556 MZM524306:MZM524556 NJI524306:NJI524556 NTE524306:NTE524556 ODA524306:ODA524556 OMW524306:OMW524556 OWS524306:OWS524556 PGO524306:PGO524556 PQK524306:PQK524556 QAG524306:QAG524556 QKC524306:QKC524556 QTY524306:QTY524556 RDU524306:RDU524556 RNQ524306:RNQ524556 RXM524306:RXM524556 SHI524306:SHI524556 SRE524306:SRE524556 TBA524306:TBA524556 TKW524306:TKW524556 TUS524306:TUS524556 UEO524306:UEO524556 UOK524306:UOK524556 UYG524306:UYG524556 VIC524306:VIC524556 VRY524306:VRY524556 WBU524306:WBU524556 WLQ524306:WLQ524556 WVM524306:WVM524556 E589842:E590092 JA589842:JA590092 SW589842:SW590092 ACS589842:ACS590092 AMO589842:AMO590092 AWK589842:AWK590092 BGG589842:BGG590092 BQC589842:BQC590092 BZY589842:BZY590092 CJU589842:CJU590092 CTQ589842:CTQ590092 DDM589842:DDM590092 DNI589842:DNI590092 DXE589842:DXE590092 EHA589842:EHA590092 EQW589842:EQW590092 FAS589842:FAS590092 FKO589842:FKO590092 FUK589842:FUK590092 GEG589842:GEG590092 GOC589842:GOC590092 GXY589842:GXY590092 HHU589842:HHU590092 HRQ589842:HRQ590092 IBM589842:IBM590092 ILI589842:ILI590092 IVE589842:IVE590092 JFA589842:JFA590092 JOW589842:JOW590092 JYS589842:JYS590092 KIO589842:KIO590092 KSK589842:KSK590092 LCG589842:LCG590092 LMC589842:LMC590092 LVY589842:LVY590092 MFU589842:MFU590092 MPQ589842:MPQ590092 MZM589842:MZM590092 NJI589842:NJI590092 NTE589842:NTE590092 ODA589842:ODA590092 OMW589842:OMW590092 OWS589842:OWS590092 PGO589842:PGO590092 PQK589842:PQK590092 QAG589842:QAG590092 QKC589842:QKC590092 QTY589842:QTY590092 RDU589842:RDU590092 RNQ589842:RNQ590092 RXM589842:RXM590092 SHI589842:SHI590092 SRE589842:SRE590092 TBA589842:TBA590092 TKW589842:TKW590092 TUS589842:TUS590092 UEO589842:UEO590092 UOK589842:UOK590092 UYG589842:UYG590092 VIC589842:VIC590092 VRY589842:VRY590092 WBU589842:WBU590092 WLQ589842:WLQ590092 WVM589842:WVM590092 E655378:E655628 JA655378:JA655628 SW655378:SW655628 ACS655378:ACS655628 AMO655378:AMO655628 AWK655378:AWK655628 BGG655378:BGG655628 BQC655378:BQC655628 BZY655378:BZY655628 CJU655378:CJU655628 CTQ655378:CTQ655628 DDM655378:DDM655628 DNI655378:DNI655628 DXE655378:DXE655628 EHA655378:EHA655628 EQW655378:EQW655628 FAS655378:FAS655628 FKO655378:FKO655628 FUK655378:FUK655628 GEG655378:GEG655628 GOC655378:GOC655628 GXY655378:GXY655628 HHU655378:HHU655628 HRQ655378:HRQ655628 IBM655378:IBM655628 ILI655378:ILI655628 IVE655378:IVE655628 JFA655378:JFA655628 JOW655378:JOW655628 JYS655378:JYS655628 KIO655378:KIO655628 KSK655378:KSK655628 LCG655378:LCG655628 LMC655378:LMC655628 LVY655378:LVY655628 MFU655378:MFU655628 MPQ655378:MPQ655628 MZM655378:MZM655628 NJI655378:NJI655628 NTE655378:NTE655628 ODA655378:ODA655628 OMW655378:OMW655628 OWS655378:OWS655628 PGO655378:PGO655628 PQK655378:PQK655628 QAG655378:QAG655628 QKC655378:QKC655628 QTY655378:QTY655628 RDU655378:RDU655628 RNQ655378:RNQ655628 RXM655378:RXM655628 SHI655378:SHI655628 SRE655378:SRE655628 TBA655378:TBA655628 TKW655378:TKW655628 TUS655378:TUS655628 UEO655378:UEO655628 UOK655378:UOK655628 UYG655378:UYG655628 VIC655378:VIC655628 VRY655378:VRY655628 WBU655378:WBU655628 WLQ655378:WLQ655628 WVM655378:WVM655628 E720914:E721164 JA720914:JA721164 SW720914:SW721164 ACS720914:ACS721164 AMO720914:AMO721164 AWK720914:AWK721164 BGG720914:BGG721164 BQC720914:BQC721164 BZY720914:BZY721164 CJU720914:CJU721164 CTQ720914:CTQ721164 DDM720914:DDM721164 DNI720914:DNI721164 DXE720914:DXE721164 EHA720914:EHA721164 EQW720914:EQW721164 FAS720914:FAS721164 FKO720914:FKO721164 FUK720914:FUK721164 GEG720914:GEG721164 GOC720914:GOC721164 GXY720914:GXY721164 HHU720914:HHU721164 HRQ720914:HRQ721164 IBM720914:IBM721164 ILI720914:ILI721164 IVE720914:IVE721164 JFA720914:JFA721164 JOW720914:JOW721164 JYS720914:JYS721164 KIO720914:KIO721164 KSK720914:KSK721164 LCG720914:LCG721164 LMC720914:LMC721164 LVY720914:LVY721164 MFU720914:MFU721164 MPQ720914:MPQ721164 MZM720914:MZM721164 NJI720914:NJI721164 NTE720914:NTE721164 ODA720914:ODA721164 OMW720914:OMW721164 OWS720914:OWS721164 PGO720914:PGO721164 PQK720914:PQK721164 QAG720914:QAG721164 QKC720914:QKC721164 QTY720914:QTY721164 RDU720914:RDU721164 RNQ720914:RNQ721164 RXM720914:RXM721164 SHI720914:SHI721164 SRE720914:SRE721164 TBA720914:TBA721164 TKW720914:TKW721164 TUS720914:TUS721164 UEO720914:UEO721164 UOK720914:UOK721164 UYG720914:UYG721164 VIC720914:VIC721164 VRY720914:VRY721164 WBU720914:WBU721164 WLQ720914:WLQ721164 WVM720914:WVM721164 E786450:E786700 JA786450:JA786700 SW786450:SW786700 ACS786450:ACS786700 AMO786450:AMO786700 AWK786450:AWK786700 BGG786450:BGG786700 BQC786450:BQC786700 BZY786450:BZY786700 CJU786450:CJU786700 CTQ786450:CTQ786700 DDM786450:DDM786700 DNI786450:DNI786700 DXE786450:DXE786700 EHA786450:EHA786700 EQW786450:EQW786700 FAS786450:FAS786700 FKO786450:FKO786700 FUK786450:FUK786700 GEG786450:GEG786700 GOC786450:GOC786700 GXY786450:GXY786700 HHU786450:HHU786700 HRQ786450:HRQ786700 IBM786450:IBM786700 ILI786450:ILI786700 IVE786450:IVE786700 JFA786450:JFA786700 JOW786450:JOW786700 JYS786450:JYS786700 KIO786450:KIO786700 KSK786450:KSK786700 LCG786450:LCG786700 LMC786450:LMC786700 LVY786450:LVY786700 MFU786450:MFU786700 MPQ786450:MPQ786700 MZM786450:MZM786700 NJI786450:NJI786700 NTE786450:NTE786700 ODA786450:ODA786700 OMW786450:OMW786700 OWS786450:OWS786700 PGO786450:PGO786700 PQK786450:PQK786700 QAG786450:QAG786700 QKC786450:QKC786700 QTY786450:QTY786700 RDU786450:RDU786700 RNQ786450:RNQ786700 RXM786450:RXM786700 SHI786450:SHI786700 SRE786450:SRE786700 TBA786450:TBA786700 TKW786450:TKW786700 TUS786450:TUS786700 UEO786450:UEO786700 UOK786450:UOK786700 UYG786450:UYG786700 VIC786450:VIC786700 VRY786450:VRY786700 WBU786450:WBU786700 WLQ786450:WLQ786700 WVM786450:WVM786700 E851986:E852236 JA851986:JA852236 SW851986:SW852236 ACS851986:ACS852236 AMO851986:AMO852236 AWK851986:AWK852236 BGG851986:BGG852236 BQC851986:BQC852236 BZY851986:BZY852236 CJU851986:CJU852236 CTQ851986:CTQ852236 DDM851986:DDM852236 DNI851986:DNI852236 DXE851986:DXE852236 EHA851986:EHA852236 EQW851986:EQW852236 FAS851986:FAS852236 FKO851986:FKO852236 FUK851986:FUK852236 GEG851986:GEG852236 GOC851986:GOC852236 GXY851986:GXY852236 HHU851986:HHU852236 HRQ851986:HRQ852236 IBM851986:IBM852236 ILI851986:ILI852236 IVE851986:IVE852236 JFA851986:JFA852236 JOW851986:JOW852236 JYS851986:JYS852236 KIO851986:KIO852236 KSK851986:KSK852236 LCG851986:LCG852236 LMC851986:LMC852236 LVY851986:LVY852236 MFU851986:MFU852236 MPQ851986:MPQ852236 MZM851986:MZM852236 NJI851986:NJI852236 NTE851986:NTE852236 ODA851986:ODA852236 OMW851986:OMW852236 OWS851986:OWS852236 PGO851986:PGO852236 PQK851986:PQK852236 QAG851986:QAG852236 QKC851986:QKC852236 QTY851986:QTY852236 RDU851986:RDU852236 RNQ851986:RNQ852236 RXM851986:RXM852236 SHI851986:SHI852236 SRE851986:SRE852236 TBA851986:TBA852236 TKW851986:TKW852236 TUS851986:TUS852236 UEO851986:UEO852236 UOK851986:UOK852236 UYG851986:UYG852236 VIC851986:VIC852236 VRY851986:VRY852236 WBU851986:WBU852236 WLQ851986:WLQ852236 WVM851986:WVM852236 E917522:E917772 JA917522:JA917772 SW917522:SW917772 ACS917522:ACS917772 AMO917522:AMO917772 AWK917522:AWK917772 BGG917522:BGG917772 BQC917522:BQC917772 BZY917522:BZY917772 CJU917522:CJU917772 CTQ917522:CTQ917772 DDM917522:DDM917772 DNI917522:DNI917772 DXE917522:DXE917772 EHA917522:EHA917772 EQW917522:EQW917772 FAS917522:FAS917772 FKO917522:FKO917772 FUK917522:FUK917772 GEG917522:GEG917772 GOC917522:GOC917772 GXY917522:GXY917772 HHU917522:HHU917772 HRQ917522:HRQ917772 IBM917522:IBM917772 ILI917522:ILI917772 IVE917522:IVE917772 JFA917522:JFA917772 JOW917522:JOW917772 JYS917522:JYS917772 KIO917522:KIO917772 KSK917522:KSK917772 LCG917522:LCG917772 LMC917522:LMC917772 LVY917522:LVY917772 MFU917522:MFU917772 MPQ917522:MPQ917772 MZM917522:MZM917772 NJI917522:NJI917772 NTE917522:NTE917772 ODA917522:ODA917772 OMW917522:OMW917772 OWS917522:OWS917772 PGO917522:PGO917772 PQK917522:PQK917772 QAG917522:QAG917772 QKC917522:QKC917772 QTY917522:QTY917772 RDU917522:RDU917772 RNQ917522:RNQ917772 RXM917522:RXM917772 SHI917522:SHI917772 SRE917522:SRE917772 TBA917522:TBA917772 TKW917522:TKW917772 TUS917522:TUS917772 UEO917522:UEO917772 UOK917522:UOK917772 UYG917522:UYG917772 VIC917522:VIC917772 VRY917522:VRY917772 WBU917522:WBU917772 WLQ917522:WLQ917772 WVM917522:WVM917772 E983058:E983308 JA983058:JA983308 SW983058:SW983308 ACS983058:ACS983308 AMO983058:AMO983308 AWK983058:AWK983308 BGG983058:BGG983308 BQC983058:BQC983308 BZY983058:BZY983308 CJU983058:CJU983308 CTQ983058:CTQ983308 DDM983058:DDM983308 DNI983058:DNI983308 DXE983058:DXE983308 EHA983058:EHA983308 EQW983058:EQW983308 FAS983058:FAS983308 FKO983058:FKO983308 FUK983058:FUK983308 GEG983058:GEG983308 GOC983058:GOC983308 GXY983058:GXY983308 HHU983058:HHU983308 HRQ983058:HRQ983308 IBM983058:IBM983308 ILI983058:ILI983308 IVE983058:IVE983308 JFA983058:JFA983308 JOW983058:JOW983308 JYS983058:JYS983308 KIO983058:KIO983308 KSK983058:KSK983308 LCG983058:LCG983308 LMC983058:LMC983308 LVY983058:LVY983308 MFU983058:MFU983308 MPQ983058:MPQ983308 MZM983058:MZM983308 NJI983058:NJI983308 NTE983058:NTE983308 ODA983058:ODA983308 OMW983058:OMW983308 OWS983058:OWS983308 PGO983058:PGO983308 PQK983058:PQK983308 QAG983058:QAG983308 QKC983058:QKC983308 QTY983058:QTY983308 RDU983058:RDU983308 RNQ983058:RNQ983308 RXM983058:RXM983308 SHI983058:SHI983308 SRE983058:SRE983308 TBA983058:TBA983308 TKW983058:TKW983308 TUS983058:TUS983308 UEO983058:UEO983308 UOK983058:UOK983308 UYG983058:UYG983308 VIC983058:VIC983308 VRY983058:VRY983308 WBU983058:WBU983308 WLQ983058:WLQ983308 WVM983058:WVM983308" xr:uid="{89F78F22-AB8E-4F58-ADF7-E7965B620B00}">
      <formula1>modalidad</formula1>
    </dataValidation>
    <dataValidation type="list" allowBlank="1" showInputMessage="1" showErrorMessage="1" sqref="F18:F268 JB18:JB268 SX18:SX268 ACT18:ACT268 AMP18:AMP268 AWL18:AWL268 BGH18:BGH268 BQD18:BQD268 BZZ18:BZZ268 CJV18:CJV268 CTR18:CTR268 DDN18:DDN268 DNJ18:DNJ268 DXF18:DXF268 EHB18:EHB268 EQX18:EQX268 FAT18:FAT268 FKP18:FKP268 FUL18:FUL268 GEH18:GEH268 GOD18:GOD268 GXZ18:GXZ268 HHV18:HHV268 HRR18:HRR268 IBN18:IBN268 ILJ18:ILJ268 IVF18:IVF268 JFB18:JFB268 JOX18:JOX268 JYT18:JYT268 KIP18:KIP268 KSL18:KSL268 LCH18:LCH268 LMD18:LMD268 LVZ18:LVZ268 MFV18:MFV268 MPR18:MPR268 MZN18:MZN268 NJJ18:NJJ268 NTF18:NTF268 ODB18:ODB268 OMX18:OMX268 OWT18:OWT268 PGP18:PGP268 PQL18:PQL268 QAH18:QAH268 QKD18:QKD268 QTZ18:QTZ268 RDV18:RDV268 RNR18:RNR268 RXN18:RXN268 SHJ18:SHJ268 SRF18:SRF268 TBB18:TBB268 TKX18:TKX268 TUT18:TUT268 UEP18:UEP268 UOL18:UOL268 UYH18:UYH268 VID18:VID268 VRZ18:VRZ268 WBV18:WBV268 WLR18:WLR268 WVN18:WVN268 F65554:F65804 JB65554:JB65804 SX65554:SX65804 ACT65554:ACT65804 AMP65554:AMP65804 AWL65554:AWL65804 BGH65554:BGH65804 BQD65554:BQD65804 BZZ65554:BZZ65804 CJV65554:CJV65804 CTR65554:CTR65804 DDN65554:DDN65804 DNJ65554:DNJ65804 DXF65554:DXF65804 EHB65554:EHB65804 EQX65554:EQX65804 FAT65554:FAT65804 FKP65554:FKP65804 FUL65554:FUL65804 GEH65554:GEH65804 GOD65554:GOD65804 GXZ65554:GXZ65804 HHV65554:HHV65804 HRR65554:HRR65804 IBN65554:IBN65804 ILJ65554:ILJ65804 IVF65554:IVF65804 JFB65554:JFB65804 JOX65554:JOX65804 JYT65554:JYT65804 KIP65554:KIP65804 KSL65554:KSL65804 LCH65554:LCH65804 LMD65554:LMD65804 LVZ65554:LVZ65804 MFV65554:MFV65804 MPR65554:MPR65804 MZN65554:MZN65804 NJJ65554:NJJ65804 NTF65554:NTF65804 ODB65554:ODB65804 OMX65554:OMX65804 OWT65554:OWT65804 PGP65554:PGP65804 PQL65554:PQL65804 QAH65554:QAH65804 QKD65554:QKD65804 QTZ65554:QTZ65804 RDV65554:RDV65804 RNR65554:RNR65804 RXN65554:RXN65804 SHJ65554:SHJ65804 SRF65554:SRF65804 TBB65554:TBB65804 TKX65554:TKX65804 TUT65554:TUT65804 UEP65554:UEP65804 UOL65554:UOL65804 UYH65554:UYH65804 VID65554:VID65804 VRZ65554:VRZ65804 WBV65554:WBV65804 WLR65554:WLR65804 WVN65554:WVN65804 F131090:F131340 JB131090:JB131340 SX131090:SX131340 ACT131090:ACT131340 AMP131090:AMP131340 AWL131090:AWL131340 BGH131090:BGH131340 BQD131090:BQD131340 BZZ131090:BZZ131340 CJV131090:CJV131340 CTR131090:CTR131340 DDN131090:DDN131340 DNJ131090:DNJ131340 DXF131090:DXF131340 EHB131090:EHB131340 EQX131090:EQX131340 FAT131090:FAT131340 FKP131090:FKP131340 FUL131090:FUL131340 GEH131090:GEH131340 GOD131090:GOD131340 GXZ131090:GXZ131340 HHV131090:HHV131340 HRR131090:HRR131340 IBN131090:IBN131340 ILJ131090:ILJ131340 IVF131090:IVF131340 JFB131090:JFB131340 JOX131090:JOX131340 JYT131090:JYT131340 KIP131090:KIP131340 KSL131090:KSL131340 LCH131090:LCH131340 LMD131090:LMD131340 LVZ131090:LVZ131340 MFV131090:MFV131340 MPR131090:MPR131340 MZN131090:MZN131340 NJJ131090:NJJ131340 NTF131090:NTF131340 ODB131090:ODB131340 OMX131090:OMX131340 OWT131090:OWT131340 PGP131090:PGP131340 PQL131090:PQL131340 QAH131090:QAH131340 QKD131090:QKD131340 QTZ131090:QTZ131340 RDV131090:RDV131340 RNR131090:RNR131340 RXN131090:RXN131340 SHJ131090:SHJ131340 SRF131090:SRF131340 TBB131090:TBB131340 TKX131090:TKX131340 TUT131090:TUT131340 UEP131090:UEP131340 UOL131090:UOL131340 UYH131090:UYH131340 VID131090:VID131340 VRZ131090:VRZ131340 WBV131090:WBV131340 WLR131090:WLR131340 WVN131090:WVN131340 F196626:F196876 JB196626:JB196876 SX196626:SX196876 ACT196626:ACT196876 AMP196626:AMP196876 AWL196626:AWL196876 BGH196626:BGH196876 BQD196626:BQD196876 BZZ196626:BZZ196876 CJV196626:CJV196876 CTR196626:CTR196876 DDN196626:DDN196876 DNJ196626:DNJ196876 DXF196626:DXF196876 EHB196626:EHB196876 EQX196626:EQX196876 FAT196626:FAT196876 FKP196626:FKP196876 FUL196626:FUL196876 GEH196626:GEH196876 GOD196626:GOD196876 GXZ196626:GXZ196876 HHV196626:HHV196876 HRR196626:HRR196876 IBN196626:IBN196876 ILJ196626:ILJ196876 IVF196626:IVF196876 JFB196626:JFB196876 JOX196626:JOX196876 JYT196626:JYT196876 KIP196626:KIP196876 KSL196626:KSL196876 LCH196626:LCH196876 LMD196626:LMD196876 LVZ196626:LVZ196876 MFV196626:MFV196876 MPR196626:MPR196876 MZN196626:MZN196876 NJJ196626:NJJ196876 NTF196626:NTF196876 ODB196626:ODB196876 OMX196626:OMX196876 OWT196626:OWT196876 PGP196626:PGP196876 PQL196626:PQL196876 QAH196626:QAH196876 QKD196626:QKD196876 QTZ196626:QTZ196876 RDV196626:RDV196876 RNR196626:RNR196876 RXN196626:RXN196876 SHJ196626:SHJ196876 SRF196626:SRF196876 TBB196626:TBB196876 TKX196626:TKX196876 TUT196626:TUT196876 UEP196626:UEP196876 UOL196626:UOL196876 UYH196626:UYH196876 VID196626:VID196876 VRZ196626:VRZ196876 WBV196626:WBV196876 WLR196626:WLR196876 WVN196626:WVN196876 F262162:F262412 JB262162:JB262412 SX262162:SX262412 ACT262162:ACT262412 AMP262162:AMP262412 AWL262162:AWL262412 BGH262162:BGH262412 BQD262162:BQD262412 BZZ262162:BZZ262412 CJV262162:CJV262412 CTR262162:CTR262412 DDN262162:DDN262412 DNJ262162:DNJ262412 DXF262162:DXF262412 EHB262162:EHB262412 EQX262162:EQX262412 FAT262162:FAT262412 FKP262162:FKP262412 FUL262162:FUL262412 GEH262162:GEH262412 GOD262162:GOD262412 GXZ262162:GXZ262412 HHV262162:HHV262412 HRR262162:HRR262412 IBN262162:IBN262412 ILJ262162:ILJ262412 IVF262162:IVF262412 JFB262162:JFB262412 JOX262162:JOX262412 JYT262162:JYT262412 KIP262162:KIP262412 KSL262162:KSL262412 LCH262162:LCH262412 LMD262162:LMD262412 LVZ262162:LVZ262412 MFV262162:MFV262412 MPR262162:MPR262412 MZN262162:MZN262412 NJJ262162:NJJ262412 NTF262162:NTF262412 ODB262162:ODB262412 OMX262162:OMX262412 OWT262162:OWT262412 PGP262162:PGP262412 PQL262162:PQL262412 QAH262162:QAH262412 QKD262162:QKD262412 QTZ262162:QTZ262412 RDV262162:RDV262412 RNR262162:RNR262412 RXN262162:RXN262412 SHJ262162:SHJ262412 SRF262162:SRF262412 TBB262162:TBB262412 TKX262162:TKX262412 TUT262162:TUT262412 UEP262162:UEP262412 UOL262162:UOL262412 UYH262162:UYH262412 VID262162:VID262412 VRZ262162:VRZ262412 WBV262162:WBV262412 WLR262162:WLR262412 WVN262162:WVN262412 F327698:F327948 JB327698:JB327948 SX327698:SX327948 ACT327698:ACT327948 AMP327698:AMP327948 AWL327698:AWL327948 BGH327698:BGH327948 BQD327698:BQD327948 BZZ327698:BZZ327948 CJV327698:CJV327948 CTR327698:CTR327948 DDN327698:DDN327948 DNJ327698:DNJ327948 DXF327698:DXF327948 EHB327698:EHB327948 EQX327698:EQX327948 FAT327698:FAT327948 FKP327698:FKP327948 FUL327698:FUL327948 GEH327698:GEH327948 GOD327698:GOD327948 GXZ327698:GXZ327948 HHV327698:HHV327948 HRR327698:HRR327948 IBN327698:IBN327948 ILJ327698:ILJ327948 IVF327698:IVF327948 JFB327698:JFB327948 JOX327698:JOX327948 JYT327698:JYT327948 KIP327698:KIP327948 KSL327698:KSL327948 LCH327698:LCH327948 LMD327698:LMD327948 LVZ327698:LVZ327948 MFV327698:MFV327948 MPR327698:MPR327948 MZN327698:MZN327948 NJJ327698:NJJ327948 NTF327698:NTF327948 ODB327698:ODB327948 OMX327698:OMX327948 OWT327698:OWT327948 PGP327698:PGP327948 PQL327698:PQL327948 QAH327698:QAH327948 QKD327698:QKD327948 QTZ327698:QTZ327948 RDV327698:RDV327948 RNR327698:RNR327948 RXN327698:RXN327948 SHJ327698:SHJ327948 SRF327698:SRF327948 TBB327698:TBB327948 TKX327698:TKX327948 TUT327698:TUT327948 UEP327698:UEP327948 UOL327698:UOL327948 UYH327698:UYH327948 VID327698:VID327948 VRZ327698:VRZ327948 WBV327698:WBV327948 WLR327698:WLR327948 WVN327698:WVN327948 F393234:F393484 JB393234:JB393484 SX393234:SX393484 ACT393234:ACT393484 AMP393234:AMP393484 AWL393234:AWL393484 BGH393234:BGH393484 BQD393234:BQD393484 BZZ393234:BZZ393484 CJV393234:CJV393484 CTR393234:CTR393484 DDN393234:DDN393484 DNJ393234:DNJ393484 DXF393234:DXF393484 EHB393234:EHB393484 EQX393234:EQX393484 FAT393234:FAT393484 FKP393234:FKP393484 FUL393234:FUL393484 GEH393234:GEH393484 GOD393234:GOD393484 GXZ393234:GXZ393484 HHV393234:HHV393484 HRR393234:HRR393484 IBN393234:IBN393484 ILJ393234:ILJ393484 IVF393234:IVF393484 JFB393234:JFB393484 JOX393234:JOX393484 JYT393234:JYT393484 KIP393234:KIP393484 KSL393234:KSL393484 LCH393234:LCH393484 LMD393234:LMD393484 LVZ393234:LVZ393484 MFV393234:MFV393484 MPR393234:MPR393484 MZN393234:MZN393484 NJJ393234:NJJ393484 NTF393234:NTF393484 ODB393234:ODB393484 OMX393234:OMX393484 OWT393234:OWT393484 PGP393234:PGP393484 PQL393234:PQL393484 QAH393234:QAH393484 QKD393234:QKD393484 QTZ393234:QTZ393484 RDV393234:RDV393484 RNR393234:RNR393484 RXN393234:RXN393484 SHJ393234:SHJ393484 SRF393234:SRF393484 TBB393234:TBB393484 TKX393234:TKX393484 TUT393234:TUT393484 UEP393234:UEP393484 UOL393234:UOL393484 UYH393234:UYH393484 VID393234:VID393484 VRZ393234:VRZ393484 WBV393234:WBV393484 WLR393234:WLR393484 WVN393234:WVN393484 F458770:F459020 JB458770:JB459020 SX458770:SX459020 ACT458770:ACT459020 AMP458770:AMP459020 AWL458770:AWL459020 BGH458770:BGH459020 BQD458770:BQD459020 BZZ458770:BZZ459020 CJV458770:CJV459020 CTR458770:CTR459020 DDN458770:DDN459020 DNJ458770:DNJ459020 DXF458770:DXF459020 EHB458770:EHB459020 EQX458770:EQX459020 FAT458770:FAT459020 FKP458770:FKP459020 FUL458770:FUL459020 GEH458770:GEH459020 GOD458770:GOD459020 GXZ458770:GXZ459020 HHV458770:HHV459020 HRR458770:HRR459020 IBN458770:IBN459020 ILJ458770:ILJ459020 IVF458770:IVF459020 JFB458770:JFB459020 JOX458770:JOX459020 JYT458770:JYT459020 KIP458770:KIP459020 KSL458770:KSL459020 LCH458770:LCH459020 LMD458770:LMD459020 LVZ458770:LVZ459020 MFV458770:MFV459020 MPR458770:MPR459020 MZN458770:MZN459020 NJJ458770:NJJ459020 NTF458770:NTF459020 ODB458770:ODB459020 OMX458770:OMX459020 OWT458770:OWT459020 PGP458770:PGP459020 PQL458770:PQL459020 QAH458770:QAH459020 QKD458770:QKD459020 QTZ458770:QTZ459020 RDV458770:RDV459020 RNR458770:RNR459020 RXN458770:RXN459020 SHJ458770:SHJ459020 SRF458770:SRF459020 TBB458770:TBB459020 TKX458770:TKX459020 TUT458770:TUT459020 UEP458770:UEP459020 UOL458770:UOL459020 UYH458770:UYH459020 VID458770:VID459020 VRZ458770:VRZ459020 WBV458770:WBV459020 WLR458770:WLR459020 WVN458770:WVN459020 F524306:F524556 JB524306:JB524556 SX524306:SX524556 ACT524306:ACT524556 AMP524306:AMP524556 AWL524306:AWL524556 BGH524306:BGH524556 BQD524306:BQD524556 BZZ524306:BZZ524556 CJV524306:CJV524556 CTR524306:CTR524556 DDN524306:DDN524556 DNJ524306:DNJ524556 DXF524306:DXF524556 EHB524306:EHB524556 EQX524306:EQX524556 FAT524306:FAT524556 FKP524306:FKP524556 FUL524306:FUL524556 GEH524306:GEH524556 GOD524306:GOD524556 GXZ524306:GXZ524556 HHV524306:HHV524556 HRR524306:HRR524556 IBN524306:IBN524556 ILJ524306:ILJ524556 IVF524306:IVF524556 JFB524306:JFB524556 JOX524306:JOX524556 JYT524306:JYT524556 KIP524306:KIP524556 KSL524306:KSL524556 LCH524306:LCH524556 LMD524306:LMD524556 LVZ524306:LVZ524556 MFV524306:MFV524556 MPR524306:MPR524556 MZN524306:MZN524556 NJJ524306:NJJ524556 NTF524306:NTF524556 ODB524306:ODB524556 OMX524306:OMX524556 OWT524306:OWT524556 PGP524306:PGP524556 PQL524306:PQL524556 QAH524306:QAH524556 QKD524306:QKD524556 QTZ524306:QTZ524556 RDV524306:RDV524556 RNR524306:RNR524556 RXN524306:RXN524556 SHJ524306:SHJ524556 SRF524306:SRF524556 TBB524306:TBB524556 TKX524306:TKX524556 TUT524306:TUT524556 UEP524306:UEP524556 UOL524306:UOL524556 UYH524306:UYH524556 VID524306:VID524556 VRZ524306:VRZ524556 WBV524306:WBV524556 WLR524306:WLR524556 WVN524306:WVN524556 F589842:F590092 JB589842:JB590092 SX589842:SX590092 ACT589842:ACT590092 AMP589842:AMP590092 AWL589842:AWL590092 BGH589842:BGH590092 BQD589842:BQD590092 BZZ589842:BZZ590092 CJV589842:CJV590092 CTR589842:CTR590092 DDN589842:DDN590092 DNJ589842:DNJ590092 DXF589842:DXF590092 EHB589842:EHB590092 EQX589842:EQX590092 FAT589842:FAT590092 FKP589842:FKP590092 FUL589842:FUL590092 GEH589842:GEH590092 GOD589842:GOD590092 GXZ589842:GXZ590092 HHV589842:HHV590092 HRR589842:HRR590092 IBN589842:IBN590092 ILJ589842:ILJ590092 IVF589842:IVF590092 JFB589842:JFB590092 JOX589842:JOX590092 JYT589842:JYT590092 KIP589842:KIP590092 KSL589842:KSL590092 LCH589842:LCH590092 LMD589842:LMD590092 LVZ589842:LVZ590092 MFV589842:MFV590092 MPR589842:MPR590092 MZN589842:MZN590092 NJJ589842:NJJ590092 NTF589842:NTF590092 ODB589842:ODB590092 OMX589842:OMX590092 OWT589842:OWT590092 PGP589842:PGP590092 PQL589842:PQL590092 QAH589842:QAH590092 QKD589842:QKD590092 QTZ589842:QTZ590092 RDV589842:RDV590092 RNR589842:RNR590092 RXN589842:RXN590092 SHJ589842:SHJ590092 SRF589842:SRF590092 TBB589842:TBB590092 TKX589842:TKX590092 TUT589842:TUT590092 UEP589842:UEP590092 UOL589842:UOL590092 UYH589842:UYH590092 VID589842:VID590092 VRZ589842:VRZ590092 WBV589842:WBV590092 WLR589842:WLR590092 WVN589842:WVN590092 F655378:F655628 JB655378:JB655628 SX655378:SX655628 ACT655378:ACT655628 AMP655378:AMP655628 AWL655378:AWL655628 BGH655378:BGH655628 BQD655378:BQD655628 BZZ655378:BZZ655628 CJV655378:CJV655628 CTR655378:CTR655628 DDN655378:DDN655628 DNJ655378:DNJ655628 DXF655378:DXF655628 EHB655378:EHB655628 EQX655378:EQX655628 FAT655378:FAT655628 FKP655378:FKP655628 FUL655378:FUL655628 GEH655378:GEH655628 GOD655378:GOD655628 GXZ655378:GXZ655628 HHV655378:HHV655628 HRR655378:HRR655628 IBN655378:IBN655628 ILJ655378:ILJ655628 IVF655378:IVF655628 JFB655378:JFB655628 JOX655378:JOX655628 JYT655378:JYT655628 KIP655378:KIP655628 KSL655378:KSL655628 LCH655378:LCH655628 LMD655378:LMD655628 LVZ655378:LVZ655628 MFV655378:MFV655628 MPR655378:MPR655628 MZN655378:MZN655628 NJJ655378:NJJ655628 NTF655378:NTF655628 ODB655378:ODB655628 OMX655378:OMX655628 OWT655378:OWT655628 PGP655378:PGP655628 PQL655378:PQL655628 QAH655378:QAH655628 QKD655378:QKD655628 QTZ655378:QTZ655628 RDV655378:RDV655628 RNR655378:RNR655628 RXN655378:RXN655628 SHJ655378:SHJ655628 SRF655378:SRF655628 TBB655378:TBB655628 TKX655378:TKX655628 TUT655378:TUT655628 UEP655378:UEP655628 UOL655378:UOL655628 UYH655378:UYH655628 VID655378:VID655628 VRZ655378:VRZ655628 WBV655378:WBV655628 WLR655378:WLR655628 WVN655378:WVN655628 F720914:F721164 JB720914:JB721164 SX720914:SX721164 ACT720914:ACT721164 AMP720914:AMP721164 AWL720914:AWL721164 BGH720914:BGH721164 BQD720914:BQD721164 BZZ720914:BZZ721164 CJV720914:CJV721164 CTR720914:CTR721164 DDN720914:DDN721164 DNJ720914:DNJ721164 DXF720914:DXF721164 EHB720914:EHB721164 EQX720914:EQX721164 FAT720914:FAT721164 FKP720914:FKP721164 FUL720914:FUL721164 GEH720914:GEH721164 GOD720914:GOD721164 GXZ720914:GXZ721164 HHV720914:HHV721164 HRR720914:HRR721164 IBN720914:IBN721164 ILJ720914:ILJ721164 IVF720914:IVF721164 JFB720914:JFB721164 JOX720914:JOX721164 JYT720914:JYT721164 KIP720914:KIP721164 KSL720914:KSL721164 LCH720914:LCH721164 LMD720914:LMD721164 LVZ720914:LVZ721164 MFV720914:MFV721164 MPR720914:MPR721164 MZN720914:MZN721164 NJJ720914:NJJ721164 NTF720914:NTF721164 ODB720914:ODB721164 OMX720914:OMX721164 OWT720914:OWT721164 PGP720914:PGP721164 PQL720914:PQL721164 QAH720914:QAH721164 QKD720914:QKD721164 QTZ720914:QTZ721164 RDV720914:RDV721164 RNR720914:RNR721164 RXN720914:RXN721164 SHJ720914:SHJ721164 SRF720914:SRF721164 TBB720914:TBB721164 TKX720914:TKX721164 TUT720914:TUT721164 UEP720914:UEP721164 UOL720914:UOL721164 UYH720914:UYH721164 VID720914:VID721164 VRZ720914:VRZ721164 WBV720914:WBV721164 WLR720914:WLR721164 WVN720914:WVN721164 F786450:F786700 JB786450:JB786700 SX786450:SX786700 ACT786450:ACT786700 AMP786450:AMP786700 AWL786450:AWL786700 BGH786450:BGH786700 BQD786450:BQD786700 BZZ786450:BZZ786700 CJV786450:CJV786700 CTR786450:CTR786700 DDN786450:DDN786700 DNJ786450:DNJ786700 DXF786450:DXF786700 EHB786450:EHB786700 EQX786450:EQX786700 FAT786450:FAT786700 FKP786450:FKP786700 FUL786450:FUL786700 GEH786450:GEH786700 GOD786450:GOD786700 GXZ786450:GXZ786700 HHV786450:HHV786700 HRR786450:HRR786700 IBN786450:IBN786700 ILJ786450:ILJ786700 IVF786450:IVF786700 JFB786450:JFB786700 JOX786450:JOX786700 JYT786450:JYT786700 KIP786450:KIP786700 KSL786450:KSL786700 LCH786450:LCH786700 LMD786450:LMD786700 LVZ786450:LVZ786700 MFV786450:MFV786700 MPR786450:MPR786700 MZN786450:MZN786700 NJJ786450:NJJ786700 NTF786450:NTF786700 ODB786450:ODB786700 OMX786450:OMX786700 OWT786450:OWT786700 PGP786450:PGP786700 PQL786450:PQL786700 QAH786450:QAH786700 QKD786450:QKD786700 QTZ786450:QTZ786700 RDV786450:RDV786700 RNR786450:RNR786700 RXN786450:RXN786700 SHJ786450:SHJ786700 SRF786450:SRF786700 TBB786450:TBB786700 TKX786450:TKX786700 TUT786450:TUT786700 UEP786450:UEP786700 UOL786450:UOL786700 UYH786450:UYH786700 VID786450:VID786700 VRZ786450:VRZ786700 WBV786450:WBV786700 WLR786450:WLR786700 WVN786450:WVN786700 F851986:F852236 JB851986:JB852236 SX851986:SX852236 ACT851986:ACT852236 AMP851986:AMP852236 AWL851986:AWL852236 BGH851986:BGH852236 BQD851986:BQD852236 BZZ851986:BZZ852236 CJV851986:CJV852236 CTR851986:CTR852236 DDN851986:DDN852236 DNJ851986:DNJ852236 DXF851986:DXF852236 EHB851986:EHB852236 EQX851986:EQX852236 FAT851986:FAT852236 FKP851986:FKP852236 FUL851986:FUL852236 GEH851986:GEH852236 GOD851986:GOD852236 GXZ851986:GXZ852236 HHV851986:HHV852236 HRR851986:HRR852236 IBN851986:IBN852236 ILJ851986:ILJ852236 IVF851986:IVF852236 JFB851986:JFB852236 JOX851986:JOX852236 JYT851986:JYT852236 KIP851986:KIP852236 KSL851986:KSL852236 LCH851986:LCH852236 LMD851986:LMD852236 LVZ851986:LVZ852236 MFV851986:MFV852236 MPR851986:MPR852236 MZN851986:MZN852236 NJJ851986:NJJ852236 NTF851986:NTF852236 ODB851986:ODB852236 OMX851986:OMX852236 OWT851986:OWT852236 PGP851986:PGP852236 PQL851986:PQL852236 QAH851986:QAH852236 QKD851986:QKD852236 QTZ851986:QTZ852236 RDV851986:RDV852236 RNR851986:RNR852236 RXN851986:RXN852236 SHJ851986:SHJ852236 SRF851986:SRF852236 TBB851986:TBB852236 TKX851986:TKX852236 TUT851986:TUT852236 UEP851986:UEP852236 UOL851986:UOL852236 UYH851986:UYH852236 VID851986:VID852236 VRZ851986:VRZ852236 WBV851986:WBV852236 WLR851986:WLR852236 WVN851986:WVN852236 F917522:F917772 JB917522:JB917772 SX917522:SX917772 ACT917522:ACT917772 AMP917522:AMP917772 AWL917522:AWL917772 BGH917522:BGH917772 BQD917522:BQD917772 BZZ917522:BZZ917772 CJV917522:CJV917772 CTR917522:CTR917772 DDN917522:DDN917772 DNJ917522:DNJ917772 DXF917522:DXF917772 EHB917522:EHB917772 EQX917522:EQX917772 FAT917522:FAT917772 FKP917522:FKP917772 FUL917522:FUL917772 GEH917522:GEH917772 GOD917522:GOD917772 GXZ917522:GXZ917772 HHV917522:HHV917772 HRR917522:HRR917772 IBN917522:IBN917772 ILJ917522:ILJ917772 IVF917522:IVF917772 JFB917522:JFB917772 JOX917522:JOX917772 JYT917522:JYT917772 KIP917522:KIP917772 KSL917522:KSL917772 LCH917522:LCH917772 LMD917522:LMD917772 LVZ917522:LVZ917772 MFV917522:MFV917772 MPR917522:MPR917772 MZN917522:MZN917772 NJJ917522:NJJ917772 NTF917522:NTF917772 ODB917522:ODB917772 OMX917522:OMX917772 OWT917522:OWT917772 PGP917522:PGP917772 PQL917522:PQL917772 QAH917522:QAH917772 QKD917522:QKD917772 QTZ917522:QTZ917772 RDV917522:RDV917772 RNR917522:RNR917772 RXN917522:RXN917772 SHJ917522:SHJ917772 SRF917522:SRF917772 TBB917522:TBB917772 TKX917522:TKX917772 TUT917522:TUT917772 UEP917522:UEP917772 UOL917522:UOL917772 UYH917522:UYH917772 VID917522:VID917772 VRZ917522:VRZ917772 WBV917522:WBV917772 WLR917522:WLR917772 WVN917522:WVN917772 F983058:F983308 JB983058:JB983308 SX983058:SX983308 ACT983058:ACT983308 AMP983058:AMP983308 AWL983058:AWL983308 BGH983058:BGH983308 BQD983058:BQD983308 BZZ983058:BZZ983308 CJV983058:CJV983308 CTR983058:CTR983308 DDN983058:DDN983308 DNJ983058:DNJ983308 DXF983058:DXF983308 EHB983058:EHB983308 EQX983058:EQX983308 FAT983058:FAT983308 FKP983058:FKP983308 FUL983058:FUL983308 GEH983058:GEH983308 GOD983058:GOD983308 GXZ983058:GXZ983308 HHV983058:HHV983308 HRR983058:HRR983308 IBN983058:IBN983308 ILJ983058:ILJ983308 IVF983058:IVF983308 JFB983058:JFB983308 JOX983058:JOX983308 JYT983058:JYT983308 KIP983058:KIP983308 KSL983058:KSL983308 LCH983058:LCH983308 LMD983058:LMD983308 LVZ983058:LVZ983308 MFV983058:MFV983308 MPR983058:MPR983308 MZN983058:MZN983308 NJJ983058:NJJ983308 NTF983058:NTF983308 ODB983058:ODB983308 OMX983058:OMX983308 OWT983058:OWT983308 PGP983058:PGP983308 PQL983058:PQL983308 QAH983058:QAH983308 QKD983058:QKD983308 QTZ983058:QTZ983308 RDV983058:RDV983308 RNR983058:RNR983308 RXN983058:RXN983308 SHJ983058:SHJ983308 SRF983058:SRF983308 TBB983058:TBB983308 TKX983058:TKX983308 TUT983058:TUT983308 UEP983058:UEP983308 UOL983058:UOL983308 UYH983058:UYH983308 VID983058:VID983308 VRZ983058:VRZ983308 WBV983058:WBV983308 WLR983058:WLR983308 WVN983058:WVN983308" xr:uid="{6113C147-BAA9-4853-A563-82164579D011}">
      <formula1>fuenteRecursos</formula1>
    </dataValidation>
    <dataValidation type="list" allowBlank="1" showInputMessage="1" showErrorMessage="1" sqref="I18:I268 JE18:JE268 TA18:TA268 ACW18:ACW268 AMS18:AMS268 AWO18:AWO268 BGK18:BGK268 BQG18:BQG268 CAC18:CAC268 CJY18:CJY268 CTU18:CTU268 DDQ18:DDQ268 DNM18:DNM268 DXI18:DXI268 EHE18:EHE268 ERA18:ERA268 FAW18:FAW268 FKS18:FKS268 FUO18:FUO268 GEK18:GEK268 GOG18:GOG268 GYC18:GYC268 HHY18:HHY268 HRU18:HRU268 IBQ18:IBQ268 ILM18:ILM268 IVI18:IVI268 JFE18:JFE268 JPA18:JPA268 JYW18:JYW268 KIS18:KIS268 KSO18:KSO268 LCK18:LCK268 LMG18:LMG268 LWC18:LWC268 MFY18:MFY268 MPU18:MPU268 MZQ18:MZQ268 NJM18:NJM268 NTI18:NTI268 ODE18:ODE268 ONA18:ONA268 OWW18:OWW268 PGS18:PGS268 PQO18:PQO268 QAK18:QAK268 QKG18:QKG268 QUC18:QUC268 RDY18:RDY268 RNU18:RNU268 RXQ18:RXQ268 SHM18:SHM268 SRI18:SRI268 TBE18:TBE268 TLA18:TLA268 TUW18:TUW268 UES18:UES268 UOO18:UOO268 UYK18:UYK268 VIG18:VIG268 VSC18:VSC268 WBY18:WBY268 WLU18:WLU268 WVQ18:WVQ268 I65554:I65804 JE65554:JE65804 TA65554:TA65804 ACW65554:ACW65804 AMS65554:AMS65804 AWO65554:AWO65804 BGK65554:BGK65804 BQG65554:BQG65804 CAC65554:CAC65804 CJY65554:CJY65804 CTU65554:CTU65804 DDQ65554:DDQ65804 DNM65554:DNM65804 DXI65554:DXI65804 EHE65554:EHE65804 ERA65554:ERA65804 FAW65554:FAW65804 FKS65554:FKS65804 FUO65554:FUO65804 GEK65554:GEK65804 GOG65554:GOG65804 GYC65554:GYC65804 HHY65554:HHY65804 HRU65554:HRU65804 IBQ65554:IBQ65804 ILM65554:ILM65804 IVI65554:IVI65804 JFE65554:JFE65804 JPA65554:JPA65804 JYW65554:JYW65804 KIS65554:KIS65804 KSO65554:KSO65804 LCK65554:LCK65804 LMG65554:LMG65804 LWC65554:LWC65804 MFY65554:MFY65804 MPU65554:MPU65804 MZQ65554:MZQ65804 NJM65554:NJM65804 NTI65554:NTI65804 ODE65554:ODE65804 ONA65554:ONA65804 OWW65554:OWW65804 PGS65554:PGS65804 PQO65554:PQO65804 QAK65554:QAK65804 QKG65554:QKG65804 QUC65554:QUC65804 RDY65554:RDY65804 RNU65554:RNU65804 RXQ65554:RXQ65804 SHM65554:SHM65804 SRI65554:SRI65804 TBE65554:TBE65804 TLA65554:TLA65804 TUW65554:TUW65804 UES65554:UES65804 UOO65554:UOO65804 UYK65554:UYK65804 VIG65554:VIG65804 VSC65554:VSC65804 WBY65554:WBY65804 WLU65554:WLU65804 WVQ65554:WVQ65804 I131090:I131340 JE131090:JE131340 TA131090:TA131340 ACW131090:ACW131340 AMS131090:AMS131340 AWO131090:AWO131340 BGK131090:BGK131340 BQG131090:BQG131340 CAC131090:CAC131340 CJY131090:CJY131340 CTU131090:CTU131340 DDQ131090:DDQ131340 DNM131090:DNM131340 DXI131090:DXI131340 EHE131090:EHE131340 ERA131090:ERA131340 FAW131090:FAW131340 FKS131090:FKS131340 FUO131090:FUO131340 GEK131090:GEK131340 GOG131090:GOG131340 GYC131090:GYC131340 HHY131090:HHY131340 HRU131090:HRU131340 IBQ131090:IBQ131340 ILM131090:ILM131340 IVI131090:IVI131340 JFE131090:JFE131340 JPA131090:JPA131340 JYW131090:JYW131340 KIS131090:KIS131340 KSO131090:KSO131340 LCK131090:LCK131340 LMG131090:LMG131340 LWC131090:LWC131340 MFY131090:MFY131340 MPU131090:MPU131340 MZQ131090:MZQ131340 NJM131090:NJM131340 NTI131090:NTI131340 ODE131090:ODE131340 ONA131090:ONA131340 OWW131090:OWW131340 PGS131090:PGS131340 PQO131090:PQO131340 QAK131090:QAK131340 QKG131090:QKG131340 QUC131090:QUC131340 RDY131090:RDY131340 RNU131090:RNU131340 RXQ131090:RXQ131340 SHM131090:SHM131340 SRI131090:SRI131340 TBE131090:TBE131340 TLA131090:TLA131340 TUW131090:TUW131340 UES131090:UES131340 UOO131090:UOO131340 UYK131090:UYK131340 VIG131090:VIG131340 VSC131090:VSC131340 WBY131090:WBY131340 WLU131090:WLU131340 WVQ131090:WVQ131340 I196626:I196876 JE196626:JE196876 TA196626:TA196876 ACW196626:ACW196876 AMS196626:AMS196876 AWO196626:AWO196876 BGK196626:BGK196876 BQG196626:BQG196876 CAC196626:CAC196876 CJY196626:CJY196876 CTU196626:CTU196876 DDQ196626:DDQ196876 DNM196626:DNM196876 DXI196626:DXI196876 EHE196626:EHE196876 ERA196626:ERA196876 FAW196626:FAW196876 FKS196626:FKS196876 FUO196626:FUO196876 GEK196626:GEK196876 GOG196626:GOG196876 GYC196626:GYC196876 HHY196626:HHY196876 HRU196626:HRU196876 IBQ196626:IBQ196876 ILM196626:ILM196876 IVI196626:IVI196876 JFE196626:JFE196876 JPA196626:JPA196876 JYW196626:JYW196876 KIS196626:KIS196876 KSO196626:KSO196876 LCK196626:LCK196876 LMG196626:LMG196876 LWC196626:LWC196876 MFY196626:MFY196876 MPU196626:MPU196876 MZQ196626:MZQ196876 NJM196626:NJM196876 NTI196626:NTI196876 ODE196626:ODE196876 ONA196626:ONA196876 OWW196626:OWW196876 PGS196626:PGS196876 PQO196626:PQO196876 QAK196626:QAK196876 QKG196626:QKG196876 QUC196626:QUC196876 RDY196626:RDY196876 RNU196626:RNU196876 RXQ196626:RXQ196876 SHM196626:SHM196876 SRI196626:SRI196876 TBE196626:TBE196876 TLA196626:TLA196876 TUW196626:TUW196876 UES196626:UES196876 UOO196626:UOO196876 UYK196626:UYK196876 VIG196626:VIG196876 VSC196626:VSC196876 WBY196626:WBY196876 WLU196626:WLU196876 WVQ196626:WVQ196876 I262162:I262412 JE262162:JE262412 TA262162:TA262412 ACW262162:ACW262412 AMS262162:AMS262412 AWO262162:AWO262412 BGK262162:BGK262412 BQG262162:BQG262412 CAC262162:CAC262412 CJY262162:CJY262412 CTU262162:CTU262412 DDQ262162:DDQ262412 DNM262162:DNM262412 DXI262162:DXI262412 EHE262162:EHE262412 ERA262162:ERA262412 FAW262162:FAW262412 FKS262162:FKS262412 FUO262162:FUO262412 GEK262162:GEK262412 GOG262162:GOG262412 GYC262162:GYC262412 HHY262162:HHY262412 HRU262162:HRU262412 IBQ262162:IBQ262412 ILM262162:ILM262412 IVI262162:IVI262412 JFE262162:JFE262412 JPA262162:JPA262412 JYW262162:JYW262412 KIS262162:KIS262412 KSO262162:KSO262412 LCK262162:LCK262412 LMG262162:LMG262412 LWC262162:LWC262412 MFY262162:MFY262412 MPU262162:MPU262412 MZQ262162:MZQ262412 NJM262162:NJM262412 NTI262162:NTI262412 ODE262162:ODE262412 ONA262162:ONA262412 OWW262162:OWW262412 PGS262162:PGS262412 PQO262162:PQO262412 QAK262162:QAK262412 QKG262162:QKG262412 QUC262162:QUC262412 RDY262162:RDY262412 RNU262162:RNU262412 RXQ262162:RXQ262412 SHM262162:SHM262412 SRI262162:SRI262412 TBE262162:TBE262412 TLA262162:TLA262412 TUW262162:TUW262412 UES262162:UES262412 UOO262162:UOO262412 UYK262162:UYK262412 VIG262162:VIG262412 VSC262162:VSC262412 WBY262162:WBY262412 WLU262162:WLU262412 WVQ262162:WVQ262412 I327698:I327948 JE327698:JE327948 TA327698:TA327948 ACW327698:ACW327948 AMS327698:AMS327948 AWO327698:AWO327948 BGK327698:BGK327948 BQG327698:BQG327948 CAC327698:CAC327948 CJY327698:CJY327948 CTU327698:CTU327948 DDQ327698:DDQ327948 DNM327698:DNM327948 DXI327698:DXI327948 EHE327698:EHE327948 ERA327698:ERA327948 FAW327698:FAW327948 FKS327698:FKS327948 FUO327698:FUO327948 GEK327698:GEK327948 GOG327698:GOG327948 GYC327698:GYC327948 HHY327698:HHY327948 HRU327698:HRU327948 IBQ327698:IBQ327948 ILM327698:ILM327948 IVI327698:IVI327948 JFE327698:JFE327948 JPA327698:JPA327948 JYW327698:JYW327948 KIS327698:KIS327948 KSO327698:KSO327948 LCK327698:LCK327948 LMG327698:LMG327948 LWC327698:LWC327948 MFY327698:MFY327948 MPU327698:MPU327948 MZQ327698:MZQ327948 NJM327698:NJM327948 NTI327698:NTI327948 ODE327698:ODE327948 ONA327698:ONA327948 OWW327698:OWW327948 PGS327698:PGS327948 PQO327698:PQO327948 QAK327698:QAK327948 QKG327698:QKG327948 QUC327698:QUC327948 RDY327698:RDY327948 RNU327698:RNU327948 RXQ327698:RXQ327948 SHM327698:SHM327948 SRI327698:SRI327948 TBE327698:TBE327948 TLA327698:TLA327948 TUW327698:TUW327948 UES327698:UES327948 UOO327698:UOO327948 UYK327698:UYK327948 VIG327698:VIG327948 VSC327698:VSC327948 WBY327698:WBY327948 WLU327698:WLU327948 WVQ327698:WVQ327948 I393234:I393484 JE393234:JE393484 TA393234:TA393484 ACW393234:ACW393484 AMS393234:AMS393484 AWO393234:AWO393484 BGK393234:BGK393484 BQG393234:BQG393484 CAC393234:CAC393484 CJY393234:CJY393484 CTU393234:CTU393484 DDQ393234:DDQ393484 DNM393234:DNM393484 DXI393234:DXI393484 EHE393234:EHE393484 ERA393234:ERA393484 FAW393234:FAW393484 FKS393234:FKS393484 FUO393234:FUO393484 GEK393234:GEK393484 GOG393234:GOG393484 GYC393234:GYC393484 HHY393234:HHY393484 HRU393234:HRU393484 IBQ393234:IBQ393484 ILM393234:ILM393484 IVI393234:IVI393484 JFE393234:JFE393484 JPA393234:JPA393484 JYW393234:JYW393484 KIS393234:KIS393484 KSO393234:KSO393484 LCK393234:LCK393484 LMG393234:LMG393484 LWC393234:LWC393484 MFY393234:MFY393484 MPU393234:MPU393484 MZQ393234:MZQ393484 NJM393234:NJM393484 NTI393234:NTI393484 ODE393234:ODE393484 ONA393234:ONA393484 OWW393234:OWW393484 PGS393234:PGS393484 PQO393234:PQO393484 QAK393234:QAK393484 QKG393234:QKG393484 QUC393234:QUC393484 RDY393234:RDY393484 RNU393234:RNU393484 RXQ393234:RXQ393484 SHM393234:SHM393484 SRI393234:SRI393484 TBE393234:TBE393484 TLA393234:TLA393484 TUW393234:TUW393484 UES393234:UES393484 UOO393234:UOO393484 UYK393234:UYK393484 VIG393234:VIG393484 VSC393234:VSC393484 WBY393234:WBY393484 WLU393234:WLU393484 WVQ393234:WVQ393484 I458770:I459020 JE458770:JE459020 TA458770:TA459020 ACW458770:ACW459020 AMS458770:AMS459020 AWO458770:AWO459020 BGK458770:BGK459020 BQG458770:BQG459020 CAC458770:CAC459020 CJY458770:CJY459020 CTU458770:CTU459020 DDQ458770:DDQ459020 DNM458770:DNM459020 DXI458770:DXI459020 EHE458770:EHE459020 ERA458770:ERA459020 FAW458770:FAW459020 FKS458770:FKS459020 FUO458770:FUO459020 GEK458770:GEK459020 GOG458770:GOG459020 GYC458770:GYC459020 HHY458770:HHY459020 HRU458770:HRU459020 IBQ458770:IBQ459020 ILM458770:ILM459020 IVI458770:IVI459020 JFE458770:JFE459020 JPA458770:JPA459020 JYW458770:JYW459020 KIS458770:KIS459020 KSO458770:KSO459020 LCK458770:LCK459020 LMG458770:LMG459020 LWC458770:LWC459020 MFY458770:MFY459020 MPU458770:MPU459020 MZQ458770:MZQ459020 NJM458770:NJM459020 NTI458770:NTI459020 ODE458770:ODE459020 ONA458770:ONA459020 OWW458770:OWW459020 PGS458770:PGS459020 PQO458770:PQO459020 QAK458770:QAK459020 QKG458770:QKG459020 QUC458770:QUC459020 RDY458770:RDY459020 RNU458770:RNU459020 RXQ458770:RXQ459020 SHM458770:SHM459020 SRI458770:SRI459020 TBE458770:TBE459020 TLA458770:TLA459020 TUW458770:TUW459020 UES458770:UES459020 UOO458770:UOO459020 UYK458770:UYK459020 VIG458770:VIG459020 VSC458770:VSC459020 WBY458770:WBY459020 WLU458770:WLU459020 WVQ458770:WVQ459020 I524306:I524556 JE524306:JE524556 TA524306:TA524556 ACW524306:ACW524556 AMS524306:AMS524556 AWO524306:AWO524556 BGK524306:BGK524556 BQG524306:BQG524556 CAC524306:CAC524556 CJY524306:CJY524556 CTU524306:CTU524556 DDQ524306:DDQ524556 DNM524306:DNM524556 DXI524306:DXI524556 EHE524306:EHE524556 ERA524306:ERA524556 FAW524306:FAW524556 FKS524306:FKS524556 FUO524306:FUO524556 GEK524306:GEK524556 GOG524306:GOG524556 GYC524306:GYC524556 HHY524306:HHY524556 HRU524306:HRU524556 IBQ524306:IBQ524556 ILM524306:ILM524556 IVI524306:IVI524556 JFE524306:JFE524556 JPA524306:JPA524556 JYW524306:JYW524556 KIS524306:KIS524556 KSO524306:KSO524556 LCK524306:LCK524556 LMG524306:LMG524556 LWC524306:LWC524556 MFY524306:MFY524556 MPU524306:MPU524556 MZQ524306:MZQ524556 NJM524306:NJM524556 NTI524306:NTI524556 ODE524306:ODE524556 ONA524306:ONA524556 OWW524306:OWW524556 PGS524306:PGS524556 PQO524306:PQO524556 QAK524306:QAK524556 QKG524306:QKG524556 QUC524306:QUC524556 RDY524306:RDY524556 RNU524306:RNU524556 RXQ524306:RXQ524556 SHM524306:SHM524556 SRI524306:SRI524556 TBE524306:TBE524556 TLA524306:TLA524556 TUW524306:TUW524556 UES524306:UES524556 UOO524306:UOO524556 UYK524306:UYK524556 VIG524306:VIG524556 VSC524306:VSC524556 WBY524306:WBY524556 WLU524306:WLU524556 WVQ524306:WVQ524556 I589842:I590092 JE589842:JE590092 TA589842:TA590092 ACW589842:ACW590092 AMS589842:AMS590092 AWO589842:AWO590092 BGK589842:BGK590092 BQG589842:BQG590092 CAC589842:CAC590092 CJY589842:CJY590092 CTU589842:CTU590092 DDQ589842:DDQ590092 DNM589842:DNM590092 DXI589842:DXI590092 EHE589842:EHE590092 ERA589842:ERA590092 FAW589842:FAW590092 FKS589842:FKS590092 FUO589842:FUO590092 GEK589842:GEK590092 GOG589842:GOG590092 GYC589842:GYC590092 HHY589842:HHY590092 HRU589842:HRU590092 IBQ589842:IBQ590092 ILM589842:ILM590092 IVI589842:IVI590092 JFE589842:JFE590092 JPA589842:JPA590092 JYW589842:JYW590092 KIS589842:KIS590092 KSO589842:KSO590092 LCK589842:LCK590092 LMG589842:LMG590092 LWC589842:LWC590092 MFY589842:MFY590092 MPU589842:MPU590092 MZQ589842:MZQ590092 NJM589842:NJM590092 NTI589842:NTI590092 ODE589842:ODE590092 ONA589842:ONA590092 OWW589842:OWW590092 PGS589842:PGS590092 PQO589842:PQO590092 QAK589842:QAK590092 QKG589842:QKG590092 QUC589842:QUC590092 RDY589842:RDY590092 RNU589842:RNU590092 RXQ589842:RXQ590092 SHM589842:SHM590092 SRI589842:SRI590092 TBE589842:TBE590092 TLA589842:TLA590092 TUW589842:TUW590092 UES589842:UES590092 UOO589842:UOO590092 UYK589842:UYK590092 VIG589842:VIG590092 VSC589842:VSC590092 WBY589842:WBY590092 WLU589842:WLU590092 WVQ589842:WVQ590092 I655378:I655628 JE655378:JE655628 TA655378:TA655628 ACW655378:ACW655628 AMS655378:AMS655628 AWO655378:AWO655628 BGK655378:BGK655628 BQG655378:BQG655628 CAC655378:CAC655628 CJY655378:CJY655628 CTU655378:CTU655628 DDQ655378:DDQ655628 DNM655378:DNM655628 DXI655378:DXI655628 EHE655378:EHE655628 ERA655378:ERA655628 FAW655378:FAW655628 FKS655378:FKS655628 FUO655378:FUO655628 GEK655378:GEK655628 GOG655378:GOG655628 GYC655378:GYC655628 HHY655378:HHY655628 HRU655378:HRU655628 IBQ655378:IBQ655628 ILM655378:ILM655628 IVI655378:IVI655628 JFE655378:JFE655628 JPA655378:JPA655628 JYW655378:JYW655628 KIS655378:KIS655628 KSO655378:KSO655628 LCK655378:LCK655628 LMG655378:LMG655628 LWC655378:LWC655628 MFY655378:MFY655628 MPU655378:MPU655628 MZQ655378:MZQ655628 NJM655378:NJM655628 NTI655378:NTI655628 ODE655378:ODE655628 ONA655378:ONA655628 OWW655378:OWW655628 PGS655378:PGS655628 PQO655378:PQO655628 QAK655378:QAK655628 QKG655378:QKG655628 QUC655378:QUC655628 RDY655378:RDY655628 RNU655378:RNU655628 RXQ655378:RXQ655628 SHM655378:SHM655628 SRI655378:SRI655628 TBE655378:TBE655628 TLA655378:TLA655628 TUW655378:TUW655628 UES655378:UES655628 UOO655378:UOO655628 UYK655378:UYK655628 VIG655378:VIG655628 VSC655378:VSC655628 WBY655378:WBY655628 WLU655378:WLU655628 WVQ655378:WVQ655628 I720914:I721164 JE720914:JE721164 TA720914:TA721164 ACW720914:ACW721164 AMS720914:AMS721164 AWO720914:AWO721164 BGK720914:BGK721164 BQG720914:BQG721164 CAC720914:CAC721164 CJY720914:CJY721164 CTU720914:CTU721164 DDQ720914:DDQ721164 DNM720914:DNM721164 DXI720914:DXI721164 EHE720914:EHE721164 ERA720914:ERA721164 FAW720914:FAW721164 FKS720914:FKS721164 FUO720914:FUO721164 GEK720914:GEK721164 GOG720914:GOG721164 GYC720914:GYC721164 HHY720914:HHY721164 HRU720914:HRU721164 IBQ720914:IBQ721164 ILM720914:ILM721164 IVI720914:IVI721164 JFE720914:JFE721164 JPA720914:JPA721164 JYW720914:JYW721164 KIS720914:KIS721164 KSO720914:KSO721164 LCK720914:LCK721164 LMG720914:LMG721164 LWC720914:LWC721164 MFY720914:MFY721164 MPU720914:MPU721164 MZQ720914:MZQ721164 NJM720914:NJM721164 NTI720914:NTI721164 ODE720914:ODE721164 ONA720914:ONA721164 OWW720914:OWW721164 PGS720914:PGS721164 PQO720914:PQO721164 QAK720914:QAK721164 QKG720914:QKG721164 QUC720914:QUC721164 RDY720914:RDY721164 RNU720914:RNU721164 RXQ720914:RXQ721164 SHM720914:SHM721164 SRI720914:SRI721164 TBE720914:TBE721164 TLA720914:TLA721164 TUW720914:TUW721164 UES720914:UES721164 UOO720914:UOO721164 UYK720914:UYK721164 VIG720914:VIG721164 VSC720914:VSC721164 WBY720914:WBY721164 WLU720914:WLU721164 WVQ720914:WVQ721164 I786450:I786700 JE786450:JE786700 TA786450:TA786700 ACW786450:ACW786700 AMS786450:AMS786700 AWO786450:AWO786700 BGK786450:BGK786700 BQG786450:BQG786700 CAC786450:CAC786700 CJY786450:CJY786700 CTU786450:CTU786700 DDQ786450:DDQ786700 DNM786450:DNM786700 DXI786450:DXI786700 EHE786450:EHE786700 ERA786450:ERA786700 FAW786450:FAW786700 FKS786450:FKS786700 FUO786450:FUO786700 GEK786450:GEK786700 GOG786450:GOG786700 GYC786450:GYC786700 HHY786450:HHY786700 HRU786450:HRU786700 IBQ786450:IBQ786700 ILM786450:ILM786700 IVI786450:IVI786700 JFE786450:JFE786700 JPA786450:JPA786700 JYW786450:JYW786700 KIS786450:KIS786700 KSO786450:KSO786700 LCK786450:LCK786700 LMG786450:LMG786700 LWC786450:LWC786700 MFY786450:MFY786700 MPU786450:MPU786700 MZQ786450:MZQ786700 NJM786450:NJM786700 NTI786450:NTI786700 ODE786450:ODE786700 ONA786450:ONA786700 OWW786450:OWW786700 PGS786450:PGS786700 PQO786450:PQO786700 QAK786450:QAK786700 QKG786450:QKG786700 QUC786450:QUC786700 RDY786450:RDY786700 RNU786450:RNU786700 RXQ786450:RXQ786700 SHM786450:SHM786700 SRI786450:SRI786700 TBE786450:TBE786700 TLA786450:TLA786700 TUW786450:TUW786700 UES786450:UES786700 UOO786450:UOO786700 UYK786450:UYK786700 VIG786450:VIG786700 VSC786450:VSC786700 WBY786450:WBY786700 WLU786450:WLU786700 WVQ786450:WVQ786700 I851986:I852236 JE851986:JE852236 TA851986:TA852236 ACW851986:ACW852236 AMS851986:AMS852236 AWO851986:AWO852236 BGK851986:BGK852236 BQG851986:BQG852236 CAC851986:CAC852236 CJY851986:CJY852236 CTU851986:CTU852236 DDQ851986:DDQ852236 DNM851986:DNM852236 DXI851986:DXI852236 EHE851986:EHE852236 ERA851986:ERA852236 FAW851986:FAW852236 FKS851986:FKS852236 FUO851986:FUO852236 GEK851986:GEK852236 GOG851986:GOG852236 GYC851986:GYC852236 HHY851986:HHY852236 HRU851986:HRU852236 IBQ851986:IBQ852236 ILM851986:ILM852236 IVI851986:IVI852236 JFE851986:JFE852236 JPA851986:JPA852236 JYW851986:JYW852236 KIS851986:KIS852236 KSO851986:KSO852236 LCK851986:LCK852236 LMG851986:LMG852236 LWC851986:LWC852236 MFY851986:MFY852236 MPU851986:MPU852236 MZQ851986:MZQ852236 NJM851986:NJM852236 NTI851986:NTI852236 ODE851986:ODE852236 ONA851986:ONA852236 OWW851986:OWW852236 PGS851986:PGS852236 PQO851986:PQO852236 QAK851986:QAK852236 QKG851986:QKG852236 QUC851986:QUC852236 RDY851986:RDY852236 RNU851986:RNU852236 RXQ851986:RXQ852236 SHM851986:SHM852236 SRI851986:SRI852236 TBE851986:TBE852236 TLA851986:TLA852236 TUW851986:TUW852236 UES851986:UES852236 UOO851986:UOO852236 UYK851986:UYK852236 VIG851986:VIG852236 VSC851986:VSC852236 WBY851986:WBY852236 WLU851986:WLU852236 WVQ851986:WVQ852236 I917522:I917772 JE917522:JE917772 TA917522:TA917772 ACW917522:ACW917772 AMS917522:AMS917772 AWO917522:AWO917772 BGK917522:BGK917772 BQG917522:BQG917772 CAC917522:CAC917772 CJY917522:CJY917772 CTU917522:CTU917772 DDQ917522:DDQ917772 DNM917522:DNM917772 DXI917522:DXI917772 EHE917522:EHE917772 ERA917522:ERA917772 FAW917522:FAW917772 FKS917522:FKS917772 FUO917522:FUO917772 GEK917522:GEK917772 GOG917522:GOG917772 GYC917522:GYC917772 HHY917522:HHY917772 HRU917522:HRU917772 IBQ917522:IBQ917772 ILM917522:ILM917772 IVI917522:IVI917772 JFE917522:JFE917772 JPA917522:JPA917772 JYW917522:JYW917772 KIS917522:KIS917772 KSO917522:KSO917772 LCK917522:LCK917772 LMG917522:LMG917772 LWC917522:LWC917772 MFY917522:MFY917772 MPU917522:MPU917772 MZQ917522:MZQ917772 NJM917522:NJM917772 NTI917522:NTI917772 ODE917522:ODE917772 ONA917522:ONA917772 OWW917522:OWW917772 PGS917522:PGS917772 PQO917522:PQO917772 QAK917522:QAK917772 QKG917522:QKG917772 QUC917522:QUC917772 RDY917522:RDY917772 RNU917522:RNU917772 RXQ917522:RXQ917772 SHM917522:SHM917772 SRI917522:SRI917772 TBE917522:TBE917772 TLA917522:TLA917772 TUW917522:TUW917772 UES917522:UES917772 UOO917522:UOO917772 UYK917522:UYK917772 VIG917522:VIG917772 VSC917522:VSC917772 WBY917522:WBY917772 WLU917522:WLU917772 WVQ917522:WVQ917772 I983058:I983308 JE983058:JE983308 TA983058:TA983308 ACW983058:ACW983308 AMS983058:AMS983308 AWO983058:AWO983308 BGK983058:BGK983308 BQG983058:BQG983308 CAC983058:CAC983308 CJY983058:CJY983308 CTU983058:CTU983308 DDQ983058:DDQ983308 DNM983058:DNM983308 DXI983058:DXI983308 EHE983058:EHE983308 ERA983058:ERA983308 FAW983058:FAW983308 FKS983058:FKS983308 FUO983058:FUO983308 GEK983058:GEK983308 GOG983058:GOG983308 GYC983058:GYC983308 HHY983058:HHY983308 HRU983058:HRU983308 IBQ983058:IBQ983308 ILM983058:ILM983308 IVI983058:IVI983308 JFE983058:JFE983308 JPA983058:JPA983308 JYW983058:JYW983308 KIS983058:KIS983308 KSO983058:KSO983308 LCK983058:LCK983308 LMG983058:LMG983308 LWC983058:LWC983308 MFY983058:MFY983308 MPU983058:MPU983308 MZQ983058:MZQ983308 NJM983058:NJM983308 NTI983058:NTI983308 ODE983058:ODE983308 ONA983058:ONA983308 OWW983058:OWW983308 PGS983058:PGS983308 PQO983058:PQO983308 QAK983058:QAK983308 QKG983058:QKG983308 QUC983058:QUC983308 RDY983058:RDY983308 RNU983058:RNU983308 RXQ983058:RXQ983308 SHM983058:SHM983308 SRI983058:SRI983308 TBE983058:TBE983308 TLA983058:TLA983308 TUW983058:TUW983308 UES983058:UES983308 UOO983058:UOO983308 UYK983058:UYK983308 VIG983058:VIG983308 VSC983058:VSC983308 WBY983058:WBY983308 WLU983058:WLU983308 WVQ983058:WVQ983308" xr:uid="{C3FB5976-2425-42F5-A6E2-ED3D2030C4CD}">
      <formula1>vf</formula1>
    </dataValidation>
    <dataValidation type="list" allowBlank="1" showInputMessage="1" showErrorMessage="1" sqref="J18:J268 JF18:JF268 TB18:TB268 ACX18:ACX268 AMT18:AMT268 AWP18:AWP268 BGL18:BGL268 BQH18:BQH268 CAD18:CAD268 CJZ18:CJZ268 CTV18:CTV268 DDR18:DDR268 DNN18:DNN268 DXJ18:DXJ268 EHF18:EHF268 ERB18:ERB268 FAX18:FAX268 FKT18:FKT268 FUP18:FUP268 GEL18:GEL268 GOH18:GOH268 GYD18:GYD268 HHZ18:HHZ268 HRV18:HRV268 IBR18:IBR268 ILN18:ILN268 IVJ18:IVJ268 JFF18:JFF268 JPB18:JPB268 JYX18:JYX268 KIT18:KIT268 KSP18:KSP268 LCL18:LCL268 LMH18:LMH268 LWD18:LWD268 MFZ18:MFZ268 MPV18:MPV268 MZR18:MZR268 NJN18:NJN268 NTJ18:NTJ268 ODF18:ODF268 ONB18:ONB268 OWX18:OWX268 PGT18:PGT268 PQP18:PQP268 QAL18:QAL268 QKH18:QKH268 QUD18:QUD268 RDZ18:RDZ268 RNV18:RNV268 RXR18:RXR268 SHN18:SHN268 SRJ18:SRJ268 TBF18:TBF268 TLB18:TLB268 TUX18:TUX268 UET18:UET268 UOP18:UOP268 UYL18:UYL268 VIH18:VIH268 VSD18:VSD268 WBZ18:WBZ268 WLV18:WLV268 WVR18:WVR268 J65554:J65804 JF65554:JF65804 TB65554:TB65804 ACX65554:ACX65804 AMT65554:AMT65804 AWP65554:AWP65804 BGL65554:BGL65804 BQH65554:BQH65804 CAD65554:CAD65804 CJZ65554:CJZ65804 CTV65554:CTV65804 DDR65554:DDR65804 DNN65554:DNN65804 DXJ65554:DXJ65804 EHF65554:EHF65804 ERB65554:ERB65804 FAX65554:FAX65804 FKT65554:FKT65804 FUP65554:FUP65804 GEL65554:GEL65804 GOH65554:GOH65804 GYD65554:GYD65804 HHZ65554:HHZ65804 HRV65554:HRV65804 IBR65554:IBR65804 ILN65554:ILN65804 IVJ65554:IVJ65804 JFF65554:JFF65804 JPB65554:JPB65804 JYX65554:JYX65804 KIT65554:KIT65804 KSP65554:KSP65804 LCL65554:LCL65804 LMH65554:LMH65804 LWD65554:LWD65804 MFZ65554:MFZ65804 MPV65554:MPV65804 MZR65554:MZR65804 NJN65554:NJN65804 NTJ65554:NTJ65804 ODF65554:ODF65804 ONB65554:ONB65804 OWX65554:OWX65804 PGT65554:PGT65804 PQP65554:PQP65804 QAL65554:QAL65804 QKH65554:QKH65804 QUD65554:QUD65804 RDZ65554:RDZ65804 RNV65554:RNV65804 RXR65554:RXR65804 SHN65554:SHN65804 SRJ65554:SRJ65804 TBF65554:TBF65804 TLB65554:TLB65804 TUX65554:TUX65804 UET65554:UET65804 UOP65554:UOP65804 UYL65554:UYL65804 VIH65554:VIH65804 VSD65554:VSD65804 WBZ65554:WBZ65804 WLV65554:WLV65804 WVR65554:WVR65804 J131090:J131340 JF131090:JF131340 TB131090:TB131340 ACX131090:ACX131340 AMT131090:AMT131340 AWP131090:AWP131340 BGL131090:BGL131340 BQH131090:BQH131340 CAD131090:CAD131340 CJZ131090:CJZ131340 CTV131090:CTV131340 DDR131090:DDR131340 DNN131090:DNN131340 DXJ131090:DXJ131340 EHF131090:EHF131340 ERB131090:ERB131340 FAX131090:FAX131340 FKT131090:FKT131340 FUP131090:FUP131340 GEL131090:GEL131340 GOH131090:GOH131340 GYD131090:GYD131340 HHZ131090:HHZ131340 HRV131090:HRV131340 IBR131090:IBR131340 ILN131090:ILN131340 IVJ131090:IVJ131340 JFF131090:JFF131340 JPB131090:JPB131340 JYX131090:JYX131340 KIT131090:KIT131340 KSP131090:KSP131340 LCL131090:LCL131340 LMH131090:LMH131340 LWD131090:LWD131340 MFZ131090:MFZ131340 MPV131090:MPV131340 MZR131090:MZR131340 NJN131090:NJN131340 NTJ131090:NTJ131340 ODF131090:ODF131340 ONB131090:ONB131340 OWX131090:OWX131340 PGT131090:PGT131340 PQP131090:PQP131340 QAL131090:QAL131340 QKH131090:QKH131340 QUD131090:QUD131340 RDZ131090:RDZ131340 RNV131090:RNV131340 RXR131090:RXR131340 SHN131090:SHN131340 SRJ131090:SRJ131340 TBF131090:TBF131340 TLB131090:TLB131340 TUX131090:TUX131340 UET131090:UET131340 UOP131090:UOP131340 UYL131090:UYL131340 VIH131090:VIH131340 VSD131090:VSD131340 WBZ131090:WBZ131340 WLV131090:WLV131340 WVR131090:WVR131340 J196626:J196876 JF196626:JF196876 TB196626:TB196876 ACX196626:ACX196876 AMT196626:AMT196876 AWP196626:AWP196876 BGL196626:BGL196876 BQH196626:BQH196876 CAD196626:CAD196876 CJZ196626:CJZ196876 CTV196626:CTV196876 DDR196626:DDR196876 DNN196626:DNN196876 DXJ196626:DXJ196876 EHF196626:EHF196876 ERB196626:ERB196876 FAX196626:FAX196876 FKT196626:FKT196876 FUP196626:FUP196876 GEL196626:GEL196876 GOH196626:GOH196876 GYD196626:GYD196876 HHZ196626:HHZ196876 HRV196626:HRV196876 IBR196626:IBR196876 ILN196626:ILN196876 IVJ196626:IVJ196876 JFF196626:JFF196876 JPB196626:JPB196876 JYX196626:JYX196876 KIT196626:KIT196876 KSP196626:KSP196876 LCL196626:LCL196876 LMH196626:LMH196876 LWD196626:LWD196876 MFZ196626:MFZ196876 MPV196626:MPV196876 MZR196626:MZR196876 NJN196626:NJN196876 NTJ196626:NTJ196876 ODF196626:ODF196876 ONB196626:ONB196876 OWX196626:OWX196876 PGT196626:PGT196876 PQP196626:PQP196876 QAL196626:QAL196876 QKH196626:QKH196876 QUD196626:QUD196876 RDZ196626:RDZ196876 RNV196626:RNV196876 RXR196626:RXR196876 SHN196626:SHN196876 SRJ196626:SRJ196876 TBF196626:TBF196876 TLB196626:TLB196876 TUX196626:TUX196876 UET196626:UET196876 UOP196626:UOP196876 UYL196626:UYL196876 VIH196626:VIH196876 VSD196626:VSD196876 WBZ196626:WBZ196876 WLV196626:WLV196876 WVR196626:WVR196876 J262162:J262412 JF262162:JF262412 TB262162:TB262412 ACX262162:ACX262412 AMT262162:AMT262412 AWP262162:AWP262412 BGL262162:BGL262412 BQH262162:BQH262412 CAD262162:CAD262412 CJZ262162:CJZ262412 CTV262162:CTV262412 DDR262162:DDR262412 DNN262162:DNN262412 DXJ262162:DXJ262412 EHF262162:EHF262412 ERB262162:ERB262412 FAX262162:FAX262412 FKT262162:FKT262412 FUP262162:FUP262412 GEL262162:GEL262412 GOH262162:GOH262412 GYD262162:GYD262412 HHZ262162:HHZ262412 HRV262162:HRV262412 IBR262162:IBR262412 ILN262162:ILN262412 IVJ262162:IVJ262412 JFF262162:JFF262412 JPB262162:JPB262412 JYX262162:JYX262412 KIT262162:KIT262412 KSP262162:KSP262412 LCL262162:LCL262412 LMH262162:LMH262412 LWD262162:LWD262412 MFZ262162:MFZ262412 MPV262162:MPV262412 MZR262162:MZR262412 NJN262162:NJN262412 NTJ262162:NTJ262412 ODF262162:ODF262412 ONB262162:ONB262412 OWX262162:OWX262412 PGT262162:PGT262412 PQP262162:PQP262412 QAL262162:QAL262412 QKH262162:QKH262412 QUD262162:QUD262412 RDZ262162:RDZ262412 RNV262162:RNV262412 RXR262162:RXR262412 SHN262162:SHN262412 SRJ262162:SRJ262412 TBF262162:TBF262412 TLB262162:TLB262412 TUX262162:TUX262412 UET262162:UET262412 UOP262162:UOP262412 UYL262162:UYL262412 VIH262162:VIH262412 VSD262162:VSD262412 WBZ262162:WBZ262412 WLV262162:WLV262412 WVR262162:WVR262412 J327698:J327948 JF327698:JF327948 TB327698:TB327948 ACX327698:ACX327948 AMT327698:AMT327948 AWP327698:AWP327948 BGL327698:BGL327948 BQH327698:BQH327948 CAD327698:CAD327948 CJZ327698:CJZ327948 CTV327698:CTV327948 DDR327698:DDR327948 DNN327698:DNN327948 DXJ327698:DXJ327948 EHF327698:EHF327948 ERB327698:ERB327948 FAX327698:FAX327948 FKT327698:FKT327948 FUP327698:FUP327948 GEL327698:GEL327948 GOH327698:GOH327948 GYD327698:GYD327948 HHZ327698:HHZ327948 HRV327698:HRV327948 IBR327698:IBR327948 ILN327698:ILN327948 IVJ327698:IVJ327948 JFF327698:JFF327948 JPB327698:JPB327948 JYX327698:JYX327948 KIT327698:KIT327948 KSP327698:KSP327948 LCL327698:LCL327948 LMH327698:LMH327948 LWD327698:LWD327948 MFZ327698:MFZ327948 MPV327698:MPV327948 MZR327698:MZR327948 NJN327698:NJN327948 NTJ327698:NTJ327948 ODF327698:ODF327948 ONB327698:ONB327948 OWX327698:OWX327948 PGT327698:PGT327948 PQP327698:PQP327948 QAL327698:QAL327948 QKH327698:QKH327948 QUD327698:QUD327948 RDZ327698:RDZ327948 RNV327698:RNV327948 RXR327698:RXR327948 SHN327698:SHN327948 SRJ327698:SRJ327948 TBF327698:TBF327948 TLB327698:TLB327948 TUX327698:TUX327948 UET327698:UET327948 UOP327698:UOP327948 UYL327698:UYL327948 VIH327698:VIH327948 VSD327698:VSD327948 WBZ327698:WBZ327948 WLV327698:WLV327948 WVR327698:WVR327948 J393234:J393484 JF393234:JF393484 TB393234:TB393484 ACX393234:ACX393484 AMT393234:AMT393484 AWP393234:AWP393484 BGL393234:BGL393484 BQH393234:BQH393484 CAD393234:CAD393484 CJZ393234:CJZ393484 CTV393234:CTV393484 DDR393234:DDR393484 DNN393234:DNN393484 DXJ393234:DXJ393484 EHF393234:EHF393484 ERB393234:ERB393484 FAX393234:FAX393484 FKT393234:FKT393484 FUP393234:FUP393484 GEL393234:GEL393484 GOH393234:GOH393484 GYD393234:GYD393484 HHZ393234:HHZ393484 HRV393234:HRV393484 IBR393234:IBR393484 ILN393234:ILN393484 IVJ393234:IVJ393484 JFF393234:JFF393484 JPB393234:JPB393484 JYX393234:JYX393484 KIT393234:KIT393484 KSP393234:KSP393484 LCL393234:LCL393484 LMH393234:LMH393484 LWD393234:LWD393484 MFZ393234:MFZ393484 MPV393234:MPV393484 MZR393234:MZR393484 NJN393234:NJN393484 NTJ393234:NTJ393484 ODF393234:ODF393484 ONB393234:ONB393484 OWX393234:OWX393484 PGT393234:PGT393484 PQP393234:PQP393484 QAL393234:QAL393484 QKH393234:QKH393484 QUD393234:QUD393484 RDZ393234:RDZ393484 RNV393234:RNV393484 RXR393234:RXR393484 SHN393234:SHN393484 SRJ393234:SRJ393484 TBF393234:TBF393484 TLB393234:TLB393484 TUX393234:TUX393484 UET393234:UET393484 UOP393234:UOP393484 UYL393234:UYL393484 VIH393234:VIH393484 VSD393234:VSD393484 WBZ393234:WBZ393484 WLV393234:WLV393484 WVR393234:WVR393484 J458770:J459020 JF458770:JF459020 TB458770:TB459020 ACX458770:ACX459020 AMT458770:AMT459020 AWP458770:AWP459020 BGL458770:BGL459020 BQH458770:BQH459020 CAD458770:CAD459020 CJZ458770:CJZ459020 CTV458770:CTV459020 DDR458770:DDR459020 DNN458770:DNN459020 DXJ458770:DXJ459020 EHF458770:EHF459020 ERB458770:ERB459020 FAX458770:FAX459020 FKT458770:FKT459020 FUP458770:FUP459020 GEL458770:GEL459020 GOH458770:GOH459020 GYD458770:GYD459020 HHZ458770:HHZ459020 HRV458770:HRV459020 IBR458770:IBR459020 ILN458770:ILN459020 IVJ458770:IVJ459020 JFF458770:JFF459020 JPB458770:JPB459020 JYX458770:JYX459020 KIT458770:KIT459020 KSP458770:KSP459020 LCL458770:LCL459020 LMH458770:LMH459020 LWD458770:LWD459020 MFZ458770:MFZ459020 MPV458770:MPV459020 MZR458770:MZR459020 NJN458770:NJN459020 NTJ458770:NTJ459020 ODF458770:ODF459020 ONB458770:ONB459020 OWX458770:OWX459020 PGT458770:PGT459020 PQP458770:PQP459020 QAL458770:QAL459020 QKH458770:QKH459020 QUD458770:QUD459020 RDZ458770:RDZ459020 RNV458770:RNV459020 RXR458770:RXR459020 SHN458770:SHN459020 SRJ458770:SRJ459020 TBF458770:TBF459020 TLB458770:TLB459020 TUX458770:TUX459020 UET458770:UET459020 UOP458770:UOP459020 UYL458770:UYL459020 VIH458770:VIH459020 VSD458770:VSD459020 WBZ458770:WBZ459020 WLV458770:WLV459020 WVR458770:WVR459020 J524306:J524556 JF524306:JF524556 TB524306:TB524556 ACX524306:ACX524556 AMT524306:AMT524556 AWP524306:AWP524556 BGL524306:BGL524556 BQH524306:BQH524556 CAD524306:CAD524556 CJZ524306:CJZ524556 CTV524306:CTV524556 DDR524306:DDR524556 DNN524306:DNN524556 DXJ524306:DXJ524556 EHF524306:EHF524556 ERB524306:ERB524556 FAX524306:FAX524556 FKT524306:FKT524556 FUP524306:FUP524556 GEL524306:GEL524556 GOH524306:GOH524556 GYD524306:GYD524556 HHZ524306:HHZ524556 HRV524306:HRV524556 IBR524306:IBR524556 ILN524306:ILN524556 IVJ524306:IVJ524556 JFF524306:JFF524556 JPB524306:JPB524556 JYX524306:JYX524556 KIT524306:KIT524556 KSP524306:KSP524556 LCL524306:LCL524556 LMH524306:LMH524556 LWD524306:LWD524556 MFZ524306:MFZ524556 MPV524306:MPV524556 MZR524306:MZR524556 NJN524306:NJN524556 NTJ524306:NTJ524556 ODF524306:ODF524556 ONB524306:ONB524556 OWX524306:OWX524556 PGT524306:PGT524556 PQP524306:PQP524556 QAL524306:QAL524556 QKH524306:QKH524556 QUD524306:QUD524556 RDZ524306:RDZ524556 RNV524306:RNV524556 RXR524306:RXR524556 SHN524306:SHN524556 SRJ524306:SRJ524556 TBF524306:TBF524556 TLB524306:TLB524556 TUX524306:TUX524556 UET524306:UET524556 UOP524306:UOP524556 UYL524306:UYL524556 VIH524306:VIH524556 VSD524306:VSD524556 WBZ524306:WBZ524556 WLV524306:WLV524556 WVR524306:WVR524556 J589842:J590092 JF589842:JF590092 TB589842:TB590092 ACX589842:ACX590092 AMT589842:AMT590092 AWP589842:AWP590092 BGL589842:BGL590092 BQH589842:BQH590092 CAD589842:CAD590092 CJZ589842:CJZ590092 CTV589842:CTV590092 DDR589842:DDR590092 DNN589842:DNN590092 DXJ589842:DXJ590092 EHF589842:EHF590092 ERB589842:ERB590092 FAX589842:FAX590092 FKT589842:FKT590092 FUP589842:FUP590092 GEL589842:GEL590092 GOH589842:GOH590092 GYD589842:GYD590092 HHZ589842:HHZ590092 HRV589842:HRV590092 IBR589842:IBR590092 ILN589842:ILN590092 IVJ589842:IVJ590092 JFF589842:JFF590092 JPB589842:JPB590092 JYX589842:JYX590092 KIT589842:KIT590092 KSP589842:KSP590092 LCL589842:LCL590092 LMH589842:LMH590092 LWD589842:LWD590092 MFZ589842:MFZ590092 MPV589842:MPV590092 MZR589842:MZR590092 NJN589842:NJN590092 NTJ589842:NTJ590092 ODF589842:ODF590092 ONB589842:ONB590092 OWX589842:OWX590092 PGT589842:PGT590092 PQP589842:PQP590092 QAL589842:QAL590092 QKH589842:QKH590092 QUD589842:QUD590092 RDZ589842:RDZ590092 RNV589842:RNV590092 RXR589842:RXR590092 SHN589842:SHN590092 SRJ589842:SRJ590092 TBF589842:TBF590092 TLB589842:TLB590092 TUX589842:TUX590092 UET589842:UET590092 UOP589842:UOP590092 UYL589842:UYL590092 VIH589842:VIH590092 VSD589842:VSD590092 WBZ589842:WBZ590092 WLV589842:WLV590092 WVR589842:WVR590092 J655378:J655628 JF655378:JF655628 TB655378:TB655628 ACX655378:ACX655628 AMT655378:AMT655628 AWP655378:AWP655628 BGL655378:BGL655628 BQH655378:BQH655628 CAD655378:CAD655628 CJZ655378:CJZ655628 CTV655378:CTV655628 DDR655378:DDR655628 DNN655378:DNN655628 DXJ655378:DXJ655628 EHF655378:EHF655628 ERB655378:ERB655628 FAX655378:FAX655628 FKT655378:FKT655628 FUP655378:FUP655628 GEL655378:GEL655628 GOH655378:GOH655628 GYD655378:GYD655628 HHZ655378:HHZ655628 HRV655378:HRV655628 IBR655378:IBR655628 ILN655378:ILN655628 IVJ655378:IVJ655628 JFF655378:JFF655628 JPB655378:JPB655628 JYX655378:JYX655628 KIT655378:KIT655628 KSP655378:KSP655628 LCL655378:LCL655628 LMH655378:LMH655628 LWD655378:LWD655628 MFZ655378:MFZ655628 MPV655378:MPV655628 MZR655378:MZR655628 NJN655378:NJN655628 NTJ655378:NTJ655628 ODF655378:ODF655628 ONB655378:ONB655628 OWX655378:OWX655628 PGT655378:PGT655628 PQP655378:PQP655628 QAL655378:QAL655628 QKH655378:QKH655628 QUD655378:QUD655628 RDZ655378:RDZ655628 RNV655378:RNV655628 RXR655378:RXR655628 SHN655378:SHN655628 SRJ655378:SRJ655628 TBF655378:TBF655628 TLB655378:TLB655628 TUX655378:TUX655628 UET655378:UET655628 UOP655378:UOP655628 UYL655378:UYL655628 VIH655378:VIH655628 VSD655378:VSD655628 WBZ655378:WBZ655628 WLV655378:WLV655628 WVR655378:WVR655628 J720914:J721164 JF720914:JF721164 TB720914:TB721164 ACX720914:ACX721164 AMT720914:AMT721164 AWP720914:AWP721164 BGL720914:BGL721164 BQH720914:BQH721164 CAD720914:CAD721164 CJZ720914:CJZ721164 CTV720914:CTV721164 DDR720914:DDR721164 DNN720914:DNN721164 DXJ720914:DXJ721164 EHF720914:EHF721164 ERB720914:ERB721164 FAX720914:FAX721164 FKT720914:FKT721164 FUP720914:FUP721164 GEL720914:GEL721164 GOH720914:GOH721164 GYD720914:GYD721164 HHZ720914:HHZ721164 HRV720914:HRV721164 IBR720914:IBR721164 ILN720914:ILN721164 IVJ720914:IVJ721164 JFF720914:JFF721164 JPB720914:JPB721164 JYX720914:JYX721164 KIT720914:KIT721164 KSP720914:KSP721164 LCL720914:LCL721164 LMH720914:LMH721164 LWD720914:LWD721164 MFZ720914:MFZ721164 MPV720914:MPV721164 MZR720914:MZR721164 NJN720914:NJN721164 NTJ720914:NTJ721164 ODF720914:ODF721164 ONB720914:ONB721164 OWX720914:OWX721164 PGT720914:PGT721164 PQP720914:PQP721164 QAL720914:QAL721164 QKH720914:QKH721164 QUD720914:QUD721164 RDZ720914:RDZ721164 RNV720914:RNV721164 RXR720914:RXR721164 SHN720914:SHN721164 SRJ720914:SRJ721164 TBF720914:TBF721164 TLB720914:TLB721164 TUX720914:TUX721164 UET720914:UET721164 UOP720914:UOP721164 UYL720914:UYL721164 VIH720914:VIH721164 VSD720914:VSD721164 WBZ720914:WBZ721164 WLV720914:WLV721164 WVR720914:WVR721164 J786450:J786700 JF786450:JF786700 TB786450:TB786700 ACX786450:ACX786700 AMT786450:AMT786700 AWP786450:AWP786700 BGL786450:BGL786700 BQH786450:BQH786700 CAD786450:CAD786700 CJZ786450:CJZ786700 CTV786450:CTV786700 DDR786450:DDR786700 DNN786450:DNN786700 DXJ786450:DXJ786700 EHF786450:EHF786700 ERB786450:ERB786700 FAX786450:FAX786700 FKT786450:FKT786700 FUP786450:FUP786700 GEL786450:GEL786700 GOH786450:GOH786700 GYD786450:GYD786700 HHZ786450:HHZ786700 HRV786450:HRV786700 IBR786450:IBR786700 ILN786450:ILN786700 IVJ786450:IVJ786700 JFF786450:JFF786700 JPB786450:JPB786700 JYX786450:JYX786700 KIT786450:KIT786700 KSP786450:KSP786700 LCL786450:LCL786700 LMH786450:LMH786700 LWD786450:LWD786700 MFZ786450:MFZ786700 MPV786450:MPV786700 MZR786450:MZR786700 NJN786450:NJN786700 NTJ786450:NTJ786700 ODF786450:ODF786700 ONB786450:ONB786700 OWX786450:OWX786700 PGT786450:PGT786700 PQP786450:PQP786700 QAL786450:QAL786700 QKH786450:QKH786700 QUD786450:QUD786700 RDZ786450:RDZ786700 RNV786450:RNV786700 RXR786450:RXR786700 SHN786450:SHN786700 SRJ786450:SRJ786700 TBF786450:TBF786700 TLB786450:TLB786700 TUX786450:TUX786700 UET786450:UET786700 UOP786450:UOP786700 UYL786450:UYL786700 VIH786450:VIH786700 VSD786450:VSD786700 WBZ786450:WBZ786700 WLV786450:WLV786700 WVR786450:WVR786700 J851986:J852236 JF851986:JF852236 TB851986:TB852236 ACX851986:ACX852236 AMT851986:AMT852236 AWP851986:AWP852236 BGL851986:BGL852236 BQH851986:BQH852236 CAD851986:CAD852236 CJZ851986:CJZ852236 CTV851986:CTV852236 DDR851986:DDR852236 DNN851986:DNN852236 DXJ851986:DXJ852236 EHF851986:EHF852236 ERB851986:ERB852236 FAX851986:FAX852236 FKT851986:FKT852236 FUP851986:FUP852236 GEL851986:GEL852236 GOH851986:GOH852236 GYD851986:GYD852236 HHZ851986:HHZ852236 HRV851986:HRV852236 IBR851986:IBR852236 ILN851986:ILN852236 IVJ851986:IVJ852236 JFF851986:JFF852236 JPB851986:JPB852236 JYX851986:JYX852236 KIT851986:KIT852236 KSP851986:KSP852236 LCL851986:LCL852236 LMH851986:LMH852236 LWD851986:LWD852236 MFZ851986:MFZ852236 MPV851986:MPV852236 MZR851986:MZR852236 NJN851986:NJN852236 NTJ851986:NTJ852236 ODF851986:ODF852236 ONB851986:ONB852236 OWX851986:OWX852236 PGT851986:PGT852236 PQP851986:PQP852236 QAL851986:QAL852236 QKH851986:QKH852236 QUD851986:QUD852236 RDZ851986:RDZ852236 RNV851986:RNV852236 RXR851986:RXR852236 SHN851986:SHN852236 SRJ851986:SRJ852236 TBF851986:TBF852236 TLB851986:TLB852236 TUX851986:TUX852236 UET851986:UET852236 UOP851986:UOP852236 UYL851986:UYL852236 VIH851986:VIH852236 VSD851986:VSD852236 WBZ851986:WBZ852236 WLV851986:WLV852236 WVR851986:WVR852236 J917522:J917772 JF917522:JF917772 TB917522:TB917772 ACX917522:ACX917772 AMT917522:AMT917772 AWP917522:AWP917772 BGL917522:BGL917772 BQH917522:BQH917772 CAD917522:CAD917772 CJZ917522:CJZ917772 CTV917522:CTV917772 DDR917522:DDR917772 DNN917522:DNN917772 DXJ917522:DXJ917772 EHF917522:EHF917772 ERB917522:ERB917772 FAX917522:FAX917772 FKT917522:FKT917772 FUP917522:FUP917772 GEL917522:GEL917772 GOH917522:GOH917772 GYD917522:GYD917772 HHZ917522:HHZ917772 HRV917522:HRV917772 IBR917522:IBR917772 ILN917522:ILN917772 IVJ917522:IVJ917772 JFF917522:JFF917772 JPB917522:JPB917772 JYX917522:JYX917772 KIT917522:KIT917772 KSP917522:KSP917772 LCL917522:LCL917772 LMH917522:LMH917772 LWD917522:LWD917772 MFZ917522:MFZ917772 MPV917522:MPV917772 MZR917522:MZR917772 NJN917522:NJN917772 NTJ917522:NTJ917772 ODF917522:ODF917772 ONB917522:ONB917772 OWX917522:OWX917772 PGT917522:PGT917772 PQP917522:PQP917772 QAL917522:QAL917772 QKH917522:QKH917772 QUD917522:QUD917772 RDZ917522:RDZ917772 RNV917522:RNV917772 RXR917522:RXR917772 SHN917522:SHN917772 SRJ917522:SRJ917772 TBF917522:TBF917772 TLB917522:TLB917772 TUX917522:TUX917772 UET917522:UET917772 UOP917522:UOP917772 UYL917522:UYL917772 VIH917522:VIH917772 VSD917522:VSD917772 WBZ917522:WBZ917772 WLV917522:WLV917772 WVR917522:WVR917772 J983058:J983308 JF983058:JF983308 TB983058:TB983308 ACX983058:ACX983308 AMT983058:AMT983308 AWP983058:AWP983308 BGL983058:BGL983308 BQH983058:BQH983308 CAD983058:CAD983308 CJZ983058:CJZ983308 CTV983058:CTV983308 DDR983058:DDR983308 DNN983058:DNN983308 DXJ983058:DXJ983308 EHF983058:EHF983308 ERB983058:ERB983308 FAX983058:FAX983308 FKT983058:FKT983308 FUP983058:FUP983308 GEL983058:GEL983308 GOH983058:GOH983308 GYD983058:GYD983308 HHZ983058:HHZ983308 HRV983058:HRV983308 IBR983058:IBR983308 ILN983058:ILN983308 IVJ983058:IVJ983308 JFF983058:JFF983308 JPB983058:JPB983308 JYX983058:JYX983308 KIT983058:KIT983308 KSP983058:KSP983308 LCL983058:LCL983308 LMH983058:LMH983308 LWD983058:LWD983308 MFZ983058:MFZ983308 MPV983058:MPV983308 MZR983058:MZR983308 NJN983058:NJN983308 NTJ983058:NTJ983308 ODF983058:ODF983308 ONB983058:ONB983308 OWX983058:OWX983308 PGT983058:PGT983308 PQP983058:PQP983308 QAL983058:QAL983308 QKH983058:QKH983308 QUD983058:QUD983308 RDZ983058:RDZ983308 RNV983058:RNV983308 RXR983058:RXR983308 SHN983058:SHN983308 SRJ983058:SRJ983308 TBF983058:TBF983308 TLB983058:TLB983308 TUX983058:TUX983308 UET983058:UET983308 UOP983058:UOP983308 UYL983058:UYL983308 VIH983058:VIH983308 VSD983058:VSD983308 WBZ983058:WBZ983308 WLV983058:WLV983308 WVR983058:WVR983308" xr:uid="{2544A101-8DE2-4BB8-81D6-74E0CB868FC6}">
      <formula1>vfestado</formula1>
    </dataValidation>
    <dataValidation type="list" allowBlank="1" showInputMessage="1" showErrorMessage="1" sqref="C18:C268 IY18:IY268 SU18:SU268 ACQ18:ACQ268 AMM18:AMM268 AWI18:AWI268 BGE18:BGE268 BQA18:BQA268 BZW18:BZW268 CJS18:CJS268 CTO18:CTO268 DDK18:DDK268 DNG18:DNG268 DXC18:DXC268 EGY18:EGY268 EQU18:EQU268 FAQ18:FAQ268 FKM18:FKM268 FUI18:FUI268 GEE18:GEE268 GOA18:GOA268 GXW18:GXW268 HHS18:HHS268 HRO18:HRO268 IBK18:IBK268 ILG18:ILG268 IVC18:IVC268 JEY18:JEY268 JOU18:JOU268 JYQ18:JYQ268 KIM18:KIM268 KSI18:KSI268 LCE18:LCE268 LMA18:LMA268 LVW18:LVW268 MFS18:MFS268 MPO18:MPO268 MZK18:MZK268 NJG18:NJG268 NTC18:NTC268 OCY18:OCY268 OMU18:OMU268 OWQ18:OWQ268 PGM18:PGM268 PQI18:PQI268 QAE18:QAE268 QKA18:QKA268 QTW18:QTW268 RDS18:RDS268 RNO18:RNO268 RXK18:RXK268 SHG18:SHG268 SRC18:SRC268 TAY18:TAY268 TKU18:TKU268 TUQ18:TUQ268 UEM18:UEM268 UOI18:UOI268 UYE18:UYE268 VIA18:VIA268 VRW18:VRW268 WBS18:WBS268 WLO18:WLO268 WVK18:WVK268 C65554:C65804 IY65554:IY65804 SU65554:SU65804 ACQ65554:ACQ65804 AMM65554:AMM65804 AWI65554:AWI65804 BGE65554:BGE65804 BQA65554:BQA65804 BZW65554:BZW65804 CJS65554:CJS65804 CTO65554:CTO65804 DDK65554:DDK65804 DNG65554:DNG65804 DXC65554:DXC65804 EGY65554:EGY65804 EQU65554:EQU65804 FAQ65554:FAQ65804 FKM65554:FKM65804 FUI65554:FUI65804 GEE65554:GEE65804 GOA65554:GOA65804 GXW65554:GXW65804 HHS65554:HHS65804 HRO65554:HRO65804 IBK65554:IBK65804 ILG65554:ILG65804 IVC65554:IVC65804 JEY65554:JEY65804 JOU65554:JOU65804 JYQ65554:JYQ65804 KIM65554:KIM65804 KSI65554:KSI65804 LCE65554:LCE65804 LMA65554:LMA65804 LVW65554:LVW65804 MFS65554:MFS65804 MPO65554:MPO65804 MZK65554:MZK65804 NJG65554:NJG65804 NTC65554:NTC65804 OCY65554:OCY65804 OMU65554:OMU65804 OWQ65554:OWQ65804 PGM65554:PGM65804 PQI65554:PQI65804 QAE65554:QAE65804 QKA65554:QKA65804 QTW65554:QTW65804 RDS65554:RDS65804 RNO65554:RNO65804 RXK65554:RXK65804 SHG65554:SHG65804 SRC65554:SRC65804 TAY65554:TAY65804 TKU65554:TKU65804 TUQ65554:TUQ65804 UEM65554:UEM65804 UOI65554:UOI65804 UYE65554:UYE65804 VIA65554:VIA65804 VRW65554:VRW65804 WBS65554:WBS65804 WLO65554:WLO65804 WVK65554:WVK65804 C131090:C131340 IY131090:IY131340 SU131090:SU131340 ACQ131090:ACQ131340 AMM131090:AMM131340 AWI131090:AWI131340 BGE131090:BGE131340 BQA131090:BQA131340 BZW131090:BZW131340 CJS131090:CJS131340 CTO131090:CTO131340 DDK131090:DDK131340 DNG131090:DNG131340 DXC131090:DXC131340 EGY131090:EGY131340 EQU131090:EQU131340 FAQ131090:FAQ131340 FKM131090:FKM131340 FUI131090:FUI131340 GEE131090:GEE131340 GOA131090:GOA131340 GXW131090:GXW131340 HHS131090:HHS131340 HRO131090:HRO131340 IBK131090:IBK131340 ILG131090:ILG131340 IVC131090:IVC131340 JEY131090:JEY131340 JOU131090:JOU131340 JYQ131090:JYQ131340 KIM131090:KIM131340 KSI131090:KSI131340 LCE131090:LCE131340 LMA131090:LMA131340 LVW131090:LVW131340 MFS131090:MFS131340 MPO131090:MPO131340 MZK131090:MZK131340 NJG131090:NJG131340 NTC131090:NTC131340 OCY131090:OCY131340 OMU131090:OMU131340 OWQ131090:OWQ131340 PGM131090:PGM131340 PQI131090:PQI131340 QAE131090:QAE131340 QKA131090:QKA131340 QTW131090:QTW131340 RDS131090:RDS131340 RNO131090:RNO131340 RXK131090:RXK131340 SHG131090:SHG131340 SRC131090:SRC131340 TAY131090:TAY131340 TKU131090:TKU131340 TUQ131090:TUQ131340 UEM131090:UEM131340 UOI131090:UOI131340 UYE131090:UYE131340 VIA131090:VIA131340 VRW131090:VRW131340 WBS131090:WBS131340 WLO131090:WLO131340 WVK131090:WVK131340 C196626:C196876 IY196626:IY196876 SU196626:SU196876 ACQ196626:ACQ196876 AMM196626:AMM196876 AWI196626:AWI196876 BGE196626:BGE196876 BQA196626:BQA196876 BZW196626:BZW196876 CJS196626:CJS196876 CTO196626:CTO196876 DDK196626:DDK196876 DNG196626:DNG196876 DXC196626:DXC196876 EGY196626:EGY196876 EQU196626:EQU196876 FAQ196626:FAQ196876 FKM196626:FKM196876 FUI196626:FUI196876 GEE196626:GEE196876 GOA196626:GOA196876 GXW196626:GXW196876 HHS196626:HHS196876 HRO196626:HRO196876 IBK196626:IBK196876 ILG196626:ILG196876 IVC196626:IVC196876 JEY196626:JEY196876 JOU196626:JOU196876 JYQ196626:JYQ196876 KIM196626:KIM196876 KSI196626:KSI196876 LCE196626:LCE196876 LMA196626:LMA196876 LVW196626:LVW196876 MFS196626:MFS196876 MPO196626:MPO196876 MZK196626:MZK196876 NJG196626:NJG196876 NTC196626:NTC196876 OCY196626:OCY196876 OMU196626:OMU196876 OWQ196626:OWQ196876 PGM196626:PGM196876 PQI196626:PQI196876 QAE196626:QAE196876 QKA196626:QKA196876 QTW196626:QTW196876 RDS196626:RDS196876 RNO196626:RNO196876 RXK196626:RXK196876 SHG196626:SHG196876 SRC196626:SRC196876 TAY196626:TAY196876 TKU196626:TKU196876 TUQ196626:TUQ196876 UEM196626:UEM196876 UOI196626:UOI196876 UYE196626:UYE196876 VIA196626:VIA196876 VRW196626:VRW196876 WBS196626:WBS196876 WLO196626:WLO196876 WVK196626:WVK196876 C262162:C262412 IY262162:IY262412 SU262162:SU262412 ACQ262162:ACQ262412 AMM262162:AMM262412 AWI262162:AWI262412 BGE262162:BGE262412 BQA262162:BQA262412 BZW262162:BZW262412 CJS262162:CJS262412 CTO262162:CTO262412 DDK262162:DDK262412 DNG262162:DNG262412 DXC262162:DXC262412 EGY262162:EGY262412 EQU262162:EQU262412 FAQ262162:FAQ262412 FKM262162:FKM262412 FUI262162:FUI262412 GEE262162:GEE262412 GOA262162:GOA262412 GXW262162:GXW262412 HHS262162:HHS262412 HRO262162:HRO262412 IBK262162:IBK262412 ILG262162:ILG262412 IVC262162:IVC262412 JEY262162:JEY262412 JOU262162:JOU262412 JYQ262162:JYQ262412 KIM262162:KIM262412 KSI262162:KSI262412 LCE262162:LCE262412 LMA262162:LMA262412 LVW262162:LVW262412 MFS262162:MFS262412 MPO262162:MPO262412 MZK262162:MZK262412 NJG262162:NJG262412 NTC262162:NTC262412 OCY262162:OCY262412 OMU262162:OMU262412 OWQ262162:OWQ262412 PGM262162:PGM262412 PQI262162:PQI262412 QAE262162:QAE262412 QKA262162:QKA262412 QTW262162:QTW262412 RDS262162:RDS262412 RNO262162:RNO262412 RXK262162:RXK262412 SHG262162:SHG262412 SRC262162:SRC262412 TAY262162:TAY262412 TKU262162:TKU262412 TUQ262162:TUQ262412 UEM262162:UEM262412 UOI262162:UOI262412 UYE262162:UYE262412 VIA262162:VIA262412 VRW262162:VRW262412 WBS262162:WBS262412 WLO262162:WLO262412 WVK262162:WVK262412 C327698:C327948 IY327698:IY327948 SU327698:SU327948 ACQ327698:ACQ327948 AMM327698:AMM327948 AWI327698:AWI327948 BGE327698:BGE327948 BQA327698:BQA327948 BZW327698:BZW327948 CJS327698:CJS327948 CTO327698:CTO327948 DDK327698:DDK327948 DNG327698:DNG327948 DXC327698:DXC327948 EGY327698:EGY327948 EQU327698:EQU327948 FAQ327698:FAQ327948 FKM327698:FKM327948 FUI327698:FUI327948 GEE327698:GEE327948 GOA327698:GOA327948 GXW327698:GXW327948 HHS327698:HHS327948 HRO327698:HRO327948 IBK327698:IBK327948 ILG327698:ILG327948 IVC327698:IVC327948 JEY327698:JEY327948 JOU327698:JOU327948 JYQ327698:JYQ327948 KIM327698:KIM327948 KSI327698:KSI327948 LCE327698:LCE327948 LMA327698:LMA327948 LVW327698:LVW327948 MFS327698:MFS327948 MPO327698:MPO327948 MZK327698:MZK327948 NJG327698:NJG327948 NTC327698:NTC327948 OCY327698:OCY327948 OMU327698:OMU327948 OWQ327698:OWQ327948 PGM327698:PGM327948 PQI327698:PQI327948 QAE327698:QAE327948 QKA327698:QKA327948 QTW327698:QTW327948 RDS327698:RDS327948 RNO327698:RNO327948 RXK327698:RXK327948 SHG327698:SHG327948 SRC327698:SRC327948 TAY327698:TAY327948 TKU327698:TKU327948 TUQ327698:TUQ327948 UEM327698:UEM327948 UOI327698:UOI327948 UYE327698:UYE327948 VIA327698:VIA327948 VRW327698:VRW327948 WBS327698:WBS327948 WLO327698:WLO327948 WVK327698:WVK327948 C393234:C393484 IY393234:IY393484 SU393234:SU393484 ACQ393234:ACQ393484 AMM393234:AMM393484 AWI393234:AWI393484 BGE393234:BGE393484 BQA393234:BQA393484 BZW393234:BZW393484 CJS393234:CJS393484 CTO393234:CTO393484 DDK393234:DDK393484 DNG393234:DNG393484 DXC393234:DXC393484 EGY393234:EGY393484 EQU393234:EQU393484 FAQ393234:FAQ393484 FKM393234:FKM393484 FUI393234:FUI393484 GEE393234:GEE393484 GOA393234:GOA393484 GXW393234:GXW393484 HHS393234:HHS393484 HRO393234:HRO393484 IBK393234:IBK393484 ILG393234:ILG393484 IVC393234:IVC393484 JEY393234:JEY393484 JOU393234:JOU393484 JYQ393234:JYQ393484 KIM393234:KIM393484 KSI393234:KSI393484 LCE393234:LCE393484 LMA393234:LMA393484 LVW393234:LVW393484 MFS393234:MFS393484 MPO393234:MPO393484 MZK393234:MZK393484 NJG393234:NJG393484 NTC393234:NTC393484 OCY393234:OCY393484 OMU393234:OMU393484 OWQ393234:OWQ393484 PGM393234:PGM393484 PQI393234:PQI393484 QAE393234:QAE393484 QKA393234:QKA393484 QTW393234:QTW393484 RDS393234:RDS393484 RNO393234:RNO393484 RXK393234:RXK393484 SHG393234:SHG393484 SRC393234:SRC393484 TAY393234:TAY393484 TKU393234:TKU393484 TUQ393234:TUQ393484 UEM393234:UEM393484 UOI393234:UOI393484 UYE393234:UYE393484 VIA393234:VIA393484 VRW393234:VRW393484 WBS393234:WBS393484 WLO393234:WLO393484 WVK393234:WVK393484 C458770:C459020 IY458770:IY459020 SU458770:SU459020 ACQ458770:ACQ459020 AMM458770:AMM459020 AWI458770:AWI459020 BGE458770:BGE459020 BQA458770:BQA459020 BZW458770:BZW459020 CJS458770:CJS459020 CTO458770:CTO459020 DDK458770:DDK459020 DNG458770:DNG459020 DXC458770:DXC459020 EGY458770:EGY459020 EQU458770:EQU459020 FAQ458770:FAQ459020 FKM458770:FKM459020 FUI458770:FUI459020 GEE458770:GEE459020 GOA458770:GOA459020 GXW458770:GXW459020 HHS458770:HHS459020 HRO458770:HRO459020 IBK458770:IBK459020 ILG458770:ILG459020 IVC458770:IVC459020 JEY458770:JEY459020 JOU458770:JOU459020 JYQ458770:JYQ459020 KIM458770:KIM459020 KSI458770:KSI459020 LCE458770:LCE459020 LMA458770:LMA459020 LVW458770:LVW459020 MFS458770:MFS459020 MPO458770:MPO459020 MZK458770:MZK459020 NJG458770:NJG459020 NTC458770:NTC459020 OCY458770:OCY459020 OMU458770:OMU459020 OWQ458770:OWQ459020 PGM458770:PGM459020 PQI458770:PQI459020 QAE458770:QAE459020 QKA458770:QKA459020 QTW458770:QTW459020 RDS458770:RDS459020 RNO458770:RNO459020 RXK458770:RXK459020 SHG458770:SHG459020 SRC458770:SRC459020 TAY458770:TAY459020 TKU458770:TKU459020 TUQ458770:TUQ459020 UEM458770:UEM459020 UOI458770:UOI459020 UYE458770:UYE459020 VIA458770:VIA459020 VRW458770:VRW459020 WBS458770:WBS459020 WLO458770:WLO459020 WVK458770:WVK459020 C524306:C524556 IY524306:IY524556 SU524306:SU524556 ACQ524306:ACQ524556 AMM524306:AMM524556 AWI524306:AWI524556 BGE524306:BGE524556 BQA524306:BQA524556 BZW524306:BZW524556 CJS524306:CJS524556 CTO524306:CTO524556 DDK524306:DDK524556 DNG524306:DNG524556 DXC524306:DXC524556 EGY524306:EGY524556 EQU524306:EQU524556 FAQ524306:FAQ524556 FKM524306:FKM524556 FUI524306:FUI524556 GEE524306:GEE524556 GOA524306:GOA524556 GXW524306:GXW524556 HHS524306:HHS524556 HRO524306:HRO524556 IBK524306:IBK524556 ILG524306:ILG524556 IVC524306:IVC524556 JEY524306:JEY524556 JOU524306:JOU524556 JYQ524306:JYQ524556 KIM524306:KIM524556 KSI524306:KSI524556 LCE524306:LCE524556 LMA524306:LMA524556 LVW524306:LVW524556 MFS524306:MFS524556 MPO524306:MPO524556 MZK524306:MZK524556 NJG524306:NJG524556 NTC524306:NTC524556 OCY524306:OCY524556 OMU524306:OMU524556 OWQ524306:OWQ524556 PGM524306:PGM524556 PQI524306:PQI524556 QAE524306:QAE524556 QKA524306:QKA524556 QTW524306:QTW524556 RDS524306:RDS524556 RNO524306:RNO524556 RXK524306:RXK524556 SHG524306:SHG524556 SRC524306:SRC524556 TAY524306:TAY524556 TKU524306:TKU524556 TUQ524306:TUQ524556 UEM524306:UEM524556 UOI524306:UOI524556 UYE524306:UYE524556 VIA524306:VIA524556 VRW524306:VRW524556 WBS524306:WBS524556 WLO524306:WLO524556 WVK524306:WVK524556 C589842:C590092 IY589842:IY590092 SU589842:SU590092 ACQ589842:ACQ590092 AMM589842:AMM590092 AWI589842:AWI590092 BGE589842:BGE590092 BQA589842:BQA590092 BZW589842:BZW590092 CJS589842:CJS590092 CTO589842:CTO590092 DDK589842:DDK590092 DNG589842:DNG590092 DXC589842:DXC590092 EGY589842:EGY590092 EQU589842:EQU590092 FAQ589842:FAQ590092 FKM589842:FKM590092 FUI589842:FUI590092 GEE589842:GEE590092 GOA589842:GOA590092 GXW589842:GXW590092 HHS589842:HHS590092 HRO589842:HRO590092 IBK589842:IBK590092 ILG589842:ILG590092 IVC589842:IVC590092 JEY589842:JEY590092 JOU589842:JOU590092 JYQ589842:JYQ590092 KIM589842:KIM590092 KSI589842:KSI590092 LCE589842:LCE590092 LMA589842:LMA590092 LVW589842:LVW590092 MFS589842:MFS590092 MPO589842:MPO590092 MZK589842:MZK590092 NJG589842:NJG590092 NTC589842:NTC590092 OCY589842:OCY590092 OMU589842:OMU590092 OWQ589842:OWQ590092 PGM589842:PGM590092 PQI589842:PQI590092 QAE589842:QAE590092 QKA589842:QKA590092 QTW589842:QTW590092 RDS589842:RDS590092 RNO589842:RNO590092 RXK589842:RXK590092 SHG589842:SHG590092 SRC589842:SRC590092 TAY589842:TAY590092 TKU589842:TKU590092 TUQ589842:TUQ590092 UEM589842:UEM590092 UOI589842:UOI590092 UYE589842:UYE590092 VIA589842:VIA590092 VRW589842:VRW590092 WBS589842:WBS590092 WLO589842:WLO590092 WVK589842:WVK590092 C655378:C655628 IY655378:IY655628 SU655378:SU655628 ACQ655378:ACQ655628 AMM655378:AMM655628 AWI655378:AWI655628 BGE655378:BGE655628 BQA655378:BQA655628 BZW655378:BZW655628 CJS655378:CJS655628 CTO655378:CTO655628 DDK655378:DDK655628 DNG655378:DNG655628 DXC655378:DXC655628 EGY655378:EGY655628 EQU655378:EQU655628 FAQ655378:FAQ655628 FKM655378:FKM655628 FUI655378:FUI655628 GEE655378:GEE655628 GOA655378:GOA655628 GXW655378:GXW655628 HHS655378:HHS655628 HRO655378:HRO655628 IBK655378:IBK655628 ILG655378:ILG655628 IVC655378:IVC655628 JEY655378:JEY655628 JOU655378:JOU655628 JYQ655378:JYQ655628 KIM655378:KIM655628 KSI655378:KSI655628 LCE655378:LCE655628 LMA655378:LMA655628 LVW655378:LVW655628 MFS655378:MFS655628 MPO655378:MPO655628 MZK655378:MZK655628 NJG655378:NJG655628 NTC655378:NTC655628 OCY655378:OCY655628 OMU655378:OMU655628 OWQ655378:OWQ655628 PGM655378:PGM655628 PQI655378:PQI655628 QAE655378:QAE655628 QKA655378:QKA655628 QTW655378:QTW655628 RDS655378:RDS655628 RNO655378:RNO655628 RXK655378:RXK655628 SHG655378:SHG655628 SRC655378:SRC655628 TAY655378:TAY655628 TKU655378:TKU655628 TUQ655378:TUQ655628 UEM655378:UEM655628 UOI655378:UOI655628 UYE655378:UYE655628 VIA655378:VIA655628 VRW655378:VRW655628 WBS655378:WBS655628 WLO655378:WLO655628 WVK655378:WVK655628 C720914:C721164 IY720914:IY721164 SU720914:SU721164 ACQ720914:ACQ721164 AMM720914:AMM721164 AWI720914:AWI721164 BGE720914:BGE721164 BQA720914:BQA721164 BZW720914:BZW721164 CJS720914:CJS721164 CTO720914:CTO721164 DDK720914:DDK721164 DNG720914:DNG721164 DXC720914:DXC721164 EGY720914:EGY721164 EQU720914:EQU721164 FAQ720914:FAQ721164 FKM720914:FKM721164 FUI720914:FUI721164 GEE720914:GEE721164 GOA720914:GOA721164 GXW720914:GXW721164 HHS720914:HHS721164 HRO720914:HRO721164 IBK720914:IBK721164 ILG720914:ILG721164 IVC720914:IVC721164 JEY720914:JEY721164 JOU720914:JOU721164 JYQ720914:JYQ721164 KIM720914:KIM721164 KSI720914:KSI721164 LCE720914:LCE721164 LMA720914:LMA721164 LVW720914:LVW721164 MFS720914:MFS721164 MPO720914:MPO721164 MZK720914:MZK721164 NJG720914:NJG721164 NTC720914:NTC721164 OCY720914:OCY721164 OMU720914:OMU721164 OWQ720914:OWQ721164 PGM720914:PGM721164 PQI720914:PQI721164 QAE720914:QAE721164 QKA720914:QKA721164 QTW720914:QTW721164 RDS720914:RDS721164 RNO720914:RNO721164 RXK720914:RXK721164 SHG720914:SHG721164 SRC720914:SRC721164 TAY720914:TAY721164 TKU720914:TKU721164 TUQ720914:TUQ721164 UEM720914:UEM721164 UOI720914:UOI721164 UYE720914:UYE721164 VIA720914:VIA721164 VRW720914:VRW721164 WBS720914:WBS721164 WLO720914:WLO721164 WVK720914:WVK721164 C786450:C786700 IY786450:IY786700 SU786450:SU786700 ACQ786450:ACQ786700 AMM786450:AMM786700 AWI786450:AWI786700 BGE786450:BGE786700 BQA786450:BQA786700 BZW786450:BZW786700 CJS786450:CJS786700 CTO786450:CTO786700 DDK786450:DDK786700 DNG786450:DNG786700 DXC786450:DXC786700 EGY786450:EGY786700 EQU786450:EQU786700 FAQ786450:FAQ786700 FKM786450:FKM786700 FUI786450:FUI786700 GEE786450:GEE786700 GOA786450:GOA786700 GXW786450:GXW786700 HHS786450:HHS786700 HRO786450:HRO786700 IBK786450:IBK786700 ILG786450:ILG786700 IVC786450:IVC786700 JEY786450:JEY786700 JOU786450:JOU786700 JYQ786450:JYQ786700 KIM786450:KIM786700 KSI786450:KSI786700 LCE786450:LCE786700 LMA786450:LMA786700 LVW786450:LVW786700 MFS786450:MFS786700 MPO786450:MPO786700 MZK786450:MZK786700 NJG786450:NJG786700 NTC786450:NTC786700 OCY786450:OCY786700 OMU786450:OMU786700 OWQ786450:OWQ786700 PGM786450:PGM786700 PQI786450:PQI786700 QAE786450:QAE786700 QKA786450:QKA786700 QTW786450:QTW786700 RDS786450:RDS786700 RNO786450:RNO786700 RXK786450:RXK786700 SHG786450:SHG786700 SRC786450:SRC786700 TAY786450:TAY786700 TKU786450:TKU786700 TUQ786450:TUQ786700 UEM786450:UEM786700 UOI786450:UOI786700 UYE786450:UYE786700 VIA786450:VIA786700 VRW786450:VRW786700 WBS786450:WBS786700 WLO786450:WLO786700 WVK786450:WVK786700 C851986:C852236 IY851986:IY852236 SU851986:SU852236 ACQ851986:ACQ852236 AMM851986:AMM852236 AWI851986:AWI852236 BGE851986:BGE852236 BQA851986:BQA852236 BZW851986:BZW852236 CJS851986:CJS852236 CTO851986:CTO852236 DDK851986:DDK852236 DNG851986:DNG852236 DXC851986:DXC852236 EGY851986:EGY852236 EQU851986:EQU852236 FAQ851986:FAQ852236 FKM851986:FKM852236 FUI851986:FUI852236 GEE851986:GEE852236 GOA851986:GOA852236 GXW851986:GXW852236 HHS851986:HHS852236 HRO851986:HRO852236 IBK851986:IBK852236 ILG851986:ILG852236 IVC851986:IVC852236 JEY851986:JEY852236 JOU851986:JOU852236 JYQ851986:JYQ852236 KIM851986:KIM852236 KSI851986:KSI852236 LCE851986:LCE852236 LMA851986:LMA852236 LVW851986:LVW852236 MFS851986:MFS852236 MPO851986:MPO852236 MZK851986:MZK852236 NJG851986:NJG852236 NTC851986:NTC852236 OCY851986:OCY852236 OMU851986:OMU852236 OWQ851986:OWQ852236 PGM851986:PGM852236 PQI851986:PQI852236 QAE851986:QAE852236 QKA851986:QKA852236 QTW851986:QTW852236 RDS851986:RDS852236 RNO851986:RNO852236 RXK851986:RXK852236 SHG851986:SHG852236 SRC851986:SRC852236 TAY851986:TAY852236 TKU851986:TKU852236 TUQ851986:TUQ852236 UEM851986:UEM852236 UOI851986:UOI852236 UYE851986:UYE852236 VIA851986:VIA852236 VRW851986:VRW852236 WBS851986:WBS852236 WLO851986:WLO852236 WVK851986:WVK852236 C917522:C917772 IY917522:IY917772 SU917522:SU917772 ACQ917522:ACQ917772 AMM917522:AMM917772 AWI917522:AWI917772 BGE917522:BGE917772 BQA917522:BQA917772 BZW917522:BZW917772 CJS917522:CJS917772 CTO917522:CTO917772 DDK917522:DDK917772 DNG917522:DNG917772 DXC917522:DXC917772 EGY917522:EGY917772 EQU917522:EQU917772 FAQ917522:FAQ917772 FKM917522:FKM917772 FUI917522:FUI917772 GEE917522:GEE917772 GOA917522:GOA917772 GXW917522:GXW917772 HHS917522:HHS917772 HRO917522:HRO917772 IBK917522:IBK917772 ILG917522:ILG917772 IVC917522:IVC917772 JEY917522:JEY917772 JOU917522:JOU917772 JYQ917522:JYQ917772 KIM917522:KIM917772 KSI917522:KSI917772 LCE917522:LCE917772 LMA917522:LMA917772 LVW917522:LVW917772 MFS917522:MFS917772 MPO917522:MPO917772 MZK917522:MZK917772 NJG917522:NJG917772 NTC917522:NTC917772 OCY917522:OCY917772 OMU917522:OMU917772 OWQ917522:OWQ917772 PGM917522:PGM917772 PQI917522:PQI917772 QAE917522:QAE917772 QKA917522:QKA917772 QTW917522:QTW917772 RDS917522:RDS917772 RNO917522:RNO917772 RXK917522:RXK917772 SHG917522:SHG917772 SRC917522:SRC917772 TAY917522:TAY917772 TKU917522:TKU917772 TUQ917522:TUQ917772 UEM917522:UEM917772 UOI917522:UOI917772 UYE917522:UYE917772 VIA917522:VIA917772 VRW917522:VRW917772 WBS917522:WBS917772 WLO917522:WLO917772 WVK917522:WVK917772 C983058:C983308 IY983058:IY983308 SU983058:SU983308 ACQ983058:ACQ983308 AMM983058:AMM983308 AWI983058:AWI983308 BGE983058:BGE983308 BQA983058:BQA983308 BZW983058:BZW983308 CJS983058:CJS983308 CTO983058:CTO983308 DDK983058:DDK983308 DNG983058:DNG983308 DXC983058:DXC983308 EGY983058:EGY983308 EQU983058:EQU983308 FAQ983058:FAQ983308 FKM983058:FKM983308 FUI983058:FUI983308 GEE983058:GEE983308 GOA983058:GOA983308 GXW983058:GXW983308 HHS983058:HHS983308 HRO983058:HRO983308 IBK983058:IBK983308 ILG983058:ILG983308 IVC983058:IVC983308 JEY983058:JEY983308 JOU983058:JOU983308 JYQ983058:JYQ983308 KIM983058:KIM983308 KSI983058:KSI983308 LCE983058:LCE983308 LMA983058:LMA983308 LVW983058:LVW983308 MFS983058:MFS983308 MPO983058:MPO983308 MZK983058:MZK983308 NJG983058:NJG983308 NTC983058:NTC983308 OCY983058:OCY983308 OMU983058:OMU983308 OWQ983058:OWQ983308 PGM983058:PGM983308 PQI983058:PQI983308 QAE983058:QAE983308 QKA983058:QKA983308 QTW983058:QTW983308 RDS983058:RDS983308 RNO983058:RNO983308 RXK983058:RXK983308 SHG983058:SHG983308 SRC983058:SRC983308 TAY983058:TAY983308 TKU983058:TKU983308 TUQ983058:TUQ983308 UEM983058:UEM983308 UOI983058:UOI983308 UYE983058:UYE983308 VIA983058:VIA983308 VRW983058:VRW983308 WBS983058:WBS983308 WLO983058:WLO983308 WVK983058:WVK983308" xr:uid="{EB2AE820-4D0F-4A35-9FFF-1C7E3ACB9EE3}">
      <formula1>meses</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9F756-8CC2-4638-A7AE-032B0141EBB6}">
  <dimension ref="A1:O122"/>
  <sheetViews>
    <sheetView showGridLines="0" topLeftCell="E16" zoomScaleNormal="100" zoomScaleSheetLayoutView="85" zoomScalePageLayoutView="130" workbookViewId="0">
      <selection activeCell="E21" sqref="E21:E23"/>
    </sheetView>
  </sheetViews>
  <sheetFormatPr baseColWidth="10" defaultColWidth="11.42578125" defaultRowHeight="11.25" outlineLevelRow="1"/>
  <cols>
    <col min="1" max="1" width="41.140625" style="11" customWidth="1"/>
    <col min="2" max="3" width="11.42578125" style="11" customWidth="1"/>
    <col min="4" max="4" width="33.5703125" style="11" bestFit="1" customWidth="1"/>
    <col min="5" max="5" width="57.42578125" style="11" bestFit="1" customWidth="1"/>
    <col min="6" max="6" width="12.140625" style="11" customWidth="1"/>
    <col min="7" max="7" width="13.28515625" style="11" customWidth="1"/>
    <col min="8" max="8" width="18.140625" style="11" customWidth="1"/>
    <col min="9" max="9" width="18.28515625" style="10" customWidth="1"/>
    <col min="10" max="16384" width="11.42578125" style="7"/>
  </cols>
  <sheetData>
    <row r="1" spans="1:15" s="562" customFormat="1" ht="15" customHeight="1">
      <c r="A1" s="560"/>
      <c r="B1" s="561" t="s">
        <v>477</v>
      </c>
      <c r="C1" s="561"/>
      <c r="D1" s="561"/>
      <c r="E1" s="561"/>
      <c r="F1" s="561"/>
      <c r="G1" s="561"/>
      <c r="H1" s="561"/>
      <c r="I1" s="561"/>
      <c r="J1" s="561"/>
      <c r="K1" s="561"/>
    </row>
    <row r="2" spans="1:15" s="562" customFormat="1" ht="15" customHeight="1">
      <c r="A2" s="563"/>
      <c r="B2" s="564"/>
      <c r="C2" s="564"/>
      <c r="D2" s="564"/>
      <c r="E2" s="564"/>
      <c r="F2" s="564"/>
      <c r="G2" s="564"/>
      <c r="H2" s="564"/>
      <c r="I2" s="564"/>
      <c r="J2" s="564"/>
      <c r="K2" s="564"/>
    </row>
    <row r="3" spans="1:15" s="562" customFormat="1" ht="21.75" customHeight="1" thickBot="1">
      <c r="A3" s="565"/>
      <c r="B3" s="566" t="s">
        <v>125</v>
      </c>
      <c r="C3" s="566"/>
      <c r="D3" s="566"/>
      <c r="E3" s="566"/>
      <c r="F3" s="566"/>
      <c r="G3" s="566"/>
      <c r="H3" s="566"/>
      <c r="I3" s="566"/>
      <c r="J3" s="566"/>
      <c r="K3" s="566"/>
    </row>
    <row r="4" spans="1:15" s="562" customFormat="1" ht="21" customHeight="1">
      <c r="A4" s="480" t="s">
        <v>119</v>
      </c>
      <c r="B4" s="480" t="s">
        <v>118</v>
      </c>
      <c r="C4" s="480" t="s">
        <v>117</v>
      </c>
      <c r="D4" s="480" t="s">
        <v>116</v>
      </c>
      <c r="E4" s="480" t="s">
        <v>115</v>
      </c>
      <c r="F4" s="568" t="s">
        <v>12</v>
      </c>
      <c r="G4" s="568" t="s">
        <v>114</v>
      </c>
      <c r="H4" s="569" t="s">
        <v>113</v>
      </c>
      <c r="I4" s="570"/>
      <c r="J4" s="572" t="s">
        <v>908</v>
      </c>
      <c r="K4" s="573"/>
      <c r="L4" s="567"/>
      <c r="M4" s="567"/>
      <c r="N4" s="567"/>
      <c r="O4" s="567"/>
    </row>
    <row r="5" spans="1:15" s="562" customFormat="1" ht="46.5" customHeight="1">
      <c r="A5" s="480"/>
      <c r="B5" s="480"/>
      <c r="C5" s="480"/>
      <c r="D5" s="480"/>
      <c r="E5" s="480"/>
      <c r="F5" s="568"/>
      <c r="G5" s="568"/>
      <c r="H5" s="574"/>
      <c r="I5" s="575"/>
      <c r="J5" s="571" t="s">
        <v>102</v>
      </c>
      <c r="K5" s="571" t="s">
        <v>98</v>
      </c>
      <c r="L5" s="567"/>
      <c r="M5" s="567"/>
      <c r="N5" s="567"/>
      <c r="O5" s="567"/>
    </row>
    <row r="6" spans="1:15" s="562" customFormat="1" ht="32.25" customHeight="1">
      <c r="A6" s="480"/>
      <c r="B6" s="480"/>
      <c r="C6" s="480"/>
      <c r="D6" s="480"/>
      <c r="E6" s="480"/>
      <c r="F6" s="568"/>
      <c r="G6" s="568"/>
      <c r="H6" s="576" t="s">
        <v>94</v>
      </c>
      <c r="I6" s="576" t="s">
        <v>93</v>
      </c>
      <c r="J6" s="577"/>
      <c r="K6" s="577"/>
      <c r="L6" s="567"/>
      <c r="M6" s="567"/>
      <c r="N6" s="567"/>
      <c r="O6" s="567"/>
    </row>
    <row r="7" spans="1:15" s="583" customFormat="1" ht="31.5" customHeight="1">
      <c r="A7" s="578" t="s">
        <v>277</v>
      </c>
      <c r="B7" s="578" t="s">
        <v>278</v>
      </c>
      <c r="C7" s="578" t="s">
        <v>279</v>
      </c>
      <c r="D7" s="578" t="s">
        <v>280</v>
      </c>
      <c r="E7" s="579" t="s">
        <v>906</v>
      </c>
      <c r="F7" s="107" t="s">
        <v>86</v>
      </c>
      <c r="G7" s="87" t="s">
        <v>22</v>
      </c>
      <c r="H7" s="580">
        <f>MIN(H8:H8)</f>
        <v>45332</v>
      </c>
      <c r="I7" s="580">
        <f>MAX(I8:I8)</f>
        <v>45625</v>
      </c>
      <c r="J7" s="581" t="s">
        <v>891</v>
      </c>
      <c r="K7" s="453">
        <v>1</v>
      </c>
      <c r="L7" s="582"/>
      <c r="M7" s="582"/>
      <c r="N7" s="582"/>
      <c r="O7" s="582"/>
    </row>
    <row r="8" spans="1:15" s="225" customFormat="1" ht="31.5" customHeight="1" outlineLevel="1">
      <c r="A8" s="584"/>
      <c r="B8" s="584"/>
      <c r="C8" s="584"/>
      <c r="D8" s="584"/>
      <c r="E8" s="585"/>
      <c r="F8" s="19" t="s">
        <v>85</v>
      </c>
      <c r="G8" s="233" t="s">
        <v>282</v>
      </c>
      <c r="H8" s="84">
        <v>45332</v>
      </c>
      <c r="I8" s="84">
        <v>45625</v>
      </c>
      <c r="J8" s="586"/>
      <c r="K8" s="496"/>
      <c r="L8" s="587"/>
      <c r="M8" s="587"/>
      <c r="N8" s="587"/>
      <c r="O8" s="587"/>
    </row>
    <row r="9" spans="1:15" s="225" customFormat="1" ht="31.5" customHeight="1" outlineLevel="1">
      <c r="A9" s="578" t="s">
        <v>277</v>
      </c>
      <c r="B9" s="578" t="s">
        <v>278</v>
      </c>
      <c r="C9" s="578" t="s">
        <v>279</v>
      </c>
      <c r="D9" s="578" t="s">
        <v>283</v>
      </c>
      <c r="E9" s="588" t="s">
        <v>284</v>
      </c>
      <c r="F9" s="107">
        <v>2.1</v>
      </c>
      <c r="G9" s="87" t="s">
        <v>22</v>
      </c>
      <c r="H9" s="580">
        <f>MIN(H10:H12)</f>
        <v>45332</v>
      </c>
      <c r="I9" s="580">
        <f>MAX(I10:I12)</f>
        <v>45625</v>
      </c>
      <c r="J9" s="581" t="s">
        <v>285</v>
      </c>
      <c r="K9" s="497">
        <v>3</v>
      </c>
      <c r="L9" s="587"/>
      <c r="M9" s="587"/>
      <c r="N9" s="587"/>
      <c r="O9" s="587"/>
    </row>
    <row r="10" spans="1:15" s="225" customFormat="1" ht="31.5" customHeight="1" outlineLevel="1">
      <c r="A10" s="584"/>
      <c r="B10" s="584"/>
      <c r="C10" s="584"/>
      <c r="D10" s="584" t="s">
        <v>283</v>
      </c>
      <c r="E10" s="589"/>
      <c r="F10" s="19" t="s">
        <v>77</v>
      </c>
      <c r="G10" s="233" t="s">
        <v>907</v>
      </c>
      <c r="H10" s="84">
        <v>45332</v>
      </c>
      <c r="I10" s="84">
        <v>45625</v>
      </c>
      <c r="J10" s="586"/>
      <c r="K10" s="498"/>
      <c r="L10" s="587"/>
      <c r="M10" s="587"/>
      <c r="N10" s="587"/>
      <c r="O10" s="587"/>
    </row>
    <row r="11" spans="1:15" s="225" customFormat="1" ht="31.5" customHeight="1" outlineLevel="1">
      <c r="A11" s="584"/>
      <c r="B11" s="584"/>
      <c r="C11" s="584"/>
      <c r="D11" s="584" t="s">
        <v>283</v>
      </c>
      <c r="E11" s="589"/>
      <c r="F11" s="19" t="s">
        <v>75</v>
      </c>
      <c r="G11" s="233" t="s">
        <v>287</v>
      </c>
      <c r="H11" s="84">
        <v>45332</v>
      </c>
      <c r="I11" s="84">
        <v>45625</v>
      </c>
      <c r="J11" s="586"/>
      <c r="K11" s="498"/>
      <c r="L11" s="587"/>
      <c r="M11" s="587"/>
      <c r="N11" s="587"/>
      <c r="O11" s="587"/>
    </row>
    <row r="12" spans="1:15" s="225" customFormat="1" ht="31.5" customHeight="1" outlineLevel="1">
      <c r="A12" s="590"/>
      <c r="B12" s="590"/>
      <c r="C12" s="590"/>
      <c r="D12" s="590" t="s">
        <v>283</v>
      </c>
      <c r="E12" s="589"/>
      <c r="F12" s="19" t="s">
        <v>73</v>
      </c>
      <c r="G12" s="233" t="s">
        <v>288</v>
      </c>
      <c r="H12" s="84">
        <v>45332</v>
      </c>
      <c r="I12" s="84">
        <v>45625</v>
      </c>
      <c r="J12" s="592"/>
      <c r="K12" s="593"/>
      <c r="L12" s="587"/>
      <c r="M12" s="587"/>
      <c r="N12" s="587"/>
      <c r="O12" s="587"/>
    </row>
    <row r="13" spans="1:15" s="225" customFormat="1" ht="31.5" customHeight="1" outlineLevel="1">
      <c r="A13" s="578" t="s">
        <v>277</v>
      </c>
      <c r="B13" s="578" t="s">
        <v>278</v>
      </c>
      <c r="C13" s="578" t="s">
        <v>279</v>
      </c>
      <c r="D13" s="578" t="s">
        <v>283</v>
      </c>
      <c r="E13" s="588" t="s">
        <v>289</v>
      </c>
      <c r="F13" s="107">
        <v>3.1</v>
      </c>
      <c r="G13" s="87" t="s">
        <v>22</v>
      </c>
      <c r="H13" s="580">
        <f>MIN(H14:H16)</f>
        <v>45295</v>
      </c>
      <c r="I13" s="580">
        <f>MAX(I14:I16)</f>
        <v>45625</v>
      </c>
      <c r="J13" s="491" t="s">
        <v>892</v>
      </c>
      <c r="K13" s="453">
        <v>1</v>
      </c>
      <c r="L13" s="587"/>
      <c r="M13" s="587"/>
      <c r="N13" s="587"/>
      <c r="O13" s="587"/>
    </row>
    <row r="14" spans="1:15" s="225" customFormat="1" ht="31.5" customHeight="1" outlineLevel="1">
      <c r="A14" s="584"/>
      <c r="B14" s="584"/>
      <c r="C14" s="584"/>
      <c r="D14" s="584" t="s">
        <v>283</v>
      </c>
      <c r="E14" s="589"/>
      <c r="F14" s="19" t="s">
        <v>71</v>
      </c>
      <c r="G14" s="233" t="s">
        <v>290</v>
      </c>
      <c r="H14" s="84">
        <v>45323</v>
      </c>
      <c r="I14" s="84">
        <v>45380</v>
      </c>
      <c r="J14" s="422"/>
      <c r="K14" s="496"/>
      <c r="L14" s="587"/>
      <c r="M14" s="587"/>
      <c r="N14" s="587"/>
      <c r="O14" s="587"/>
    </row>
    <row r="15" spans="1:15" s="225" customFormat="1" ht="31.5" customHeight="1" outlineLevel="1">
      <c r="A15" s="584"/>
      <c r="B15" s="584"/>
      <c r="C15" s="584"/>
      <c r="D15" s="584" t="s">
        <v>283</v>
      </c>
      <c r="E15" s="589"/>
      <c r="F15" s="19" t="s">
        <v>69</v>
      </c>
      <c r="G15" s="236" t="s">
        <v>291</v>
      </c>
      <c r="H15" s="84">
        <v>45323</v>
      </c>
      <c r="I15" s="84">
        <v>45380</v>
      </c>
      <c r="J15" s="422"/>
      <c r="K15" s="496"/>
      <c r="L15" s="587"/>
      <c r="M15" s="587"/>
      <c r="N15" s="587"/>
      <c r="O15" s="587"/>
    </row>
    <row r="16" spans="1:15" s="225" customFormat="1" ht="31.5" customHeight="1" outlineLevel="1">
      <c r="A16" s="590"/>
      <c r="B16" s="590"/>
      <c r="C16" s="590"/>
      <c r="D16" s="590" t="s">
        <v>283</v>
      </c>
      <c r="E16" s="594"/>
      <c r="F16" s="19" t="s">
        <v>67</v>
      </c>
      <c r="G16" s="236" t="s">
        <v>292</v>
      </c>
      <c r="H16" s="84">
        <v>45295</v>
      </c>
      <c r="I16" s="84">
        <v>45625</v>
      </c>
      <c r="J16" s="591"/>
      <c r="K16" s="454"/>
      <c r="L16" s="587"/>
      <c r="M16" s="587"/>
      <c r="N16" s="587"/>
      <c r="O16" s="587"/>
    </row>
    <row r="17" spans="1:15" s="225" customFormat="1" ht="31.5" customHeight="1" outlineLevel="1">
      <c r="A17" s="578" t="s">
        <v>277</v>
      </c>
      <c r="B17" s="578" t="s">
        <v>278</v>
      </c>
      <c r="C17" s="578" t="s">
        <v>279</v>
      </c>
      <c r="D17" s="578" t="s">
        <v>283</v>
      </c>
      <c r="E17" s="588" t="s">
        <v>293</v>
      </c>
      <c r="F17" s="107">
        <v>4.0999999999999996</v>
      </c>
      <c r="G17" s="87" t="s">
        <v>22</v>
      </c>
      <c r="H17" s="580">
        <f>MIN(H18:H20)</f>
        <v>45323</v>
      </c>
      <c r="I17" s="580">
        <f>MAX(I18:I20)</f>
        <v>45625</v>
      </c>
      <c r="J17" s="581" t="s">
        <v>893</v>
      </c>
      <c r="K17" s="453">
        <v>1</v>
      </c>
      <c r="L17" s="587"/>
      <c r="M17" s="587"/>
      <c r="N17" s="587"/>
      <c r="O17" s="587"/>
    </row>
    <row r="18" spans="1:15" s="225" customFormat="1" ht="31.5" customHeight="1" outlineLevel="1">
      <c r="A18" s="584"/>
      <c r="B18" s="584"/>
      <c r="C18" s="584"/>
      <c r="D18" s="584" t="s">
        <v>283</v>
      </c>
      <c r="E18" s="589"/>
      <c r="F18" s="19" t="s">
        <v>64</v>
      </c>
      <c r="G18" s="19" t="s">
        <v>294</v>
      </c>
      <c r="H18" s="595">
        <v>45323</v>
      </c>
      <c r="I18" s="595">
        <v>45442</v>
      </c>
      <c r="J18" s="586"/>
      <c r="K18" s="496"/>
      <c r="L18" s="587"/>
      <c r="M18" s="587"/>
      <c r="N18" s="587"/>
      <c r="O18" s="587"/>
    </row>
    <row r="19" spans="1:15" s="225" customFormat="1" ht="31.5" customHeight="1" outlineLevel="1">
      <c r="A19" s="584"/>
      <c r="B19" s="584"/>
      <c r="C19" s="584"/>
      <c r="D19" s="584" t="s">
        <v>283</v>
      </c>
      <c r="E19" s="589"/>
      <c r="F19" s="19" t="s">
        <v>62</v>
      </c>
      <c r="G19" s="233" t="s">
        <v>295</v>
      </c>
      <c r="H19" s="89">
        <v>45444</v>
      </c>
      <c r="I19" s="84">
        <v>45625</v>
      </c>
      <c r="J19" s="586"/>
      <c r="K19" s="496"/>
      <c r="L19" s="587"/>
      <c r="M19" s="587"/>
      <c r="N19" s="587"/>
      <c r="O19" s="587"/>
    </row>
    <row r="20" spans="1:15" s="225" customFormat="1" ht="31.5" customHeight="1" outlineLevel="1">
      <c r="A20" s="590"/>
      <c r="B20" s="590"/>
      <c r="C20" s="590"/>
      <c r="D20" s="590" t="s">
        <v>283</v>
      </c>
      <c r="E20" s="594"/>
      <c r="F20" s="19" t="s">
        <v>60</v>
      </c>
      <c r="G20" s="233" t="s">
        <v>296</v>
      </c>
      <c r="H20" s="89">
        <v>45444</v>
      </c>
      <c r="I20" s="84">
        <v>45625</v>
      </c>
      <c r="J20" s="592"/>
      <c r="K20" s="454"/>
      <c r="L20" s="587"/>
      <c r="M20" s="587"/>
      <c r="N20" s="587"/>
      <c r="O20" s="587"/>
    </row>
    <row r="21" spans="1:15" s="225" customFormat="1" ht="31.5" customHeight="1" outlineLevel="1">
      <c r="A21" s="260" t="s">
        <v>277</v>
      </c>
      <c r="B21" s="260" t="s">
        <v>278</v>
      </c>
      <c r="C21" s="260" t="s">
        <v>279</v>
      </c>
      <c r="D21" s="596" t="s">
        <v>894</v>
      </c>
      <c r="E21" s="579" t="s">
        <v>909</v>
      </c>
      <c r="F21" s="107">
        <v>5.0999999999999996</v>
      </c>
      <c r="G21" s="87" t="s">
        <v>22</v>
      </c>
      <c r="H21" s="580">
        <f>MIN(H23:H23)</f>
        <v>45537</v>
      </c>
      <c r="I21" s="580">
        <f>MAX(I23:I23)</f>
        <v>45656</v>
      </c>
      <c r="J21" s="492" t="s">
        <v>895</v>
      </c>
      <c r="K21" s="453">
        <v>1</v>
      </c>
      <c r="L21" s="587"/>
      <c r="M21" s="587"/>
      <c r="N21" s="587"/>
      <c r="O21" s="587"/>
    </row>
    <row r="22" spans="1:15" s="225" customFormat="1" ht="35.25" customHeight="1" outlineLevel="1">
      <c r="A22" s="261"/>
      <c r="B22" s="261"/>
      <c r="C22" s="261"/>
      <c r="D22" s="597"/>
      <c r="E22" s="585"/>
      <c r="F22" s="19" t="s">
        <v>54</v>
      </c>
      <c r="G22" s="236" t="s">
        <v>896</v>
      </c>
      <c r="H22" s="598">
        <v>45352</v>
      </c>
      <c r="I22" s="599">
        <v>45534</v>
      </c>
      <c r="J22" s="425"/>
      <c r="K22" s="496"/>
      <c r="L22" s="587"/>
      <c r="M22" s="587"/>
      <c r="N22" s="587"/>
      <c r="O22" s="587"/>
    </row>
    <row r="23" spans="1:15" s="225" customFormat="1" ht="50.25" customHeight="1" outlineLevel="1">
      <c r="A23" s="262"/>
      <c r="B23" s="262"/>
      <c r="C23" s="262"/>
      <c r="D23" s="241" t="s">
        <v>283</v>
      </c>
      <c r="E23" s="600"/>
      <c r="F23" s="19" t="s">
        <v>52</v>
      </c>
      <c r="G23" s="236" t="s">
        <v>897</v>
      </c>
      <c r="H23" s="598">
        <v>45537</v>
      </c>
      <c r="I23" s="599">
        <v>45656</v>
      </c>
      <c r="J23" s="539"/>
      <c r="K23" s="454"/>
      <c r="L23" s="587"/>
      <c r="M23" s="587"/>
      <c r="N23" s="587"/>
      <c r="O23" s="587"/>
    </row>
    <row r="24" spans="1:15" s="225" customFormat="1" ht="31.5" customHeight="1" outlineLevel="1">
      <c r="A24" s="578" t="s">
        <v>277</v>
      </c>
      <c r="B24" s="601" t="s">
        <v>898</v>
      </c>
      <c r="C24" s="602" t="s">
        <v>899</v>
      </c>
      <c r="D24" s="603" t="s">
        <v>462</v>
      </c>
      <c r="E24" s="604" t="s">
        <v>566</v>
      </c>
      <c r="F24" s="107">
        <v>6.1</v>
      </c>
      <c r="G24" s="146" t="s">
        <v>22</v>
      </c>
      <c r="H24" s="580">
        <f>MIN(H25)</f>
        <v>45352</v>
      </c>
      <c r="I24" s="580">
        <f>MAX(I25)</f>
        <v>45625</v>
      </c>
      <c r="J24" s="491" t="s">
        <v>900</v>
      </c>
      <c r="K24" s="453" t="s">
        <v>340</v>
      </c>
    </row>
    <row r="25" spans="1:15" s="225" customFormat="1" ht="31.5" customHeight="1" outlineLevel="1">
      <c r="A25" s="590"/>
      <c r="B25" s="601"/>
      <c r="C25" s="602"/>
      <c r="D25" s="603" t="s">
        <v>283</v>
      </c>
      <c r="E25" s="605"/>
      <c r="F25" s="19" t="s">
        <v>48</v>
      </c>
      <c r="G25" s="183" t="s">
        <v>567</v>
      </c>
      <c r="H25" s="116">
        <v>45352</v>
      </c>
      <c r="I25" s="116">
        <v>45625</v>
      </c>
      <c r="J25" s="591"/>
      <c r="K25" s="454"/>
    </row>
    <row r="26" spans="1:15">
      <c r="A26" s="15"/>
      <c r="B26" s="15"/>
      <c r="C26" s="15"/>
      <c r="D26" s="15"/>
      <c r="E26" s="15"/>
      <c r="F26" s="15"/>
      <c r="G26" s="15"/>
      <c r="H26" s="15"/>
      <c r="I26" s="14"/>
    </row>
    <row r="27" spans="1:15">
      <c r="A27" s="15"/>
      <c r="B27" s="15"/>
      <c r="C27" s="15"/>
      <c r="D27" s="15"/>
      <c r="E27" s="15"/>
      <c r="F27" s="15"/>
      <c r="G27" s="15"/>
      <c r="H27" s="15"/>
      <c r="I27" s="14"/>
    </row>
    <row r="28" spans="1:15">
      <c r="A28" s="15"/>
      <c r="B28" s="15"/>
      <c r="C28" s="15"/>
      <c r="D28" s="15"/>
      <c r="E28" s="15"/>
      <c r="F28" s="15"/>
      <c r="G28" s="15"/>
      <c r="H28" s="15"/>
      <c r="I28" s="14"/>
    </row>
    <row r="29" spans="1:15">
      <c r="A29" s="15"/>
      <c r="B29" s="15"/>
      <c r="C29" s="15"/>
      <c r="D29" s="15"/>
      <c r="E29" s="15"/>
      <c r="F29" s="15"/>
      <c r="G29" s="15"/>
      <c r="H29" s="15"/>
      <c r="I29" s="14"/>
    </row>
    <row r="30" spans="1:15">
      <c r="A30" s="15"/>
      <c r="B30" s="15"/>
      <c r="C30" s="15"/>
      <c r="D30" s="15"/>
      <c r="E30" s="15"/>
      <c r="F30" s="15"/>
      <c r="G30" s="15"/>
      <c r="H30" s="15"/>
      <c r="I30" s="14"/>
    </row>
    <row r="31" spans="1:15">
      <c r="A31" s="15"/>
      <c r="B31" s="15"/>
      <c r="C31" s="15"/>
      <c r="D31" s="15"/>
      <c r="E31" s="15"/>
      <c r="F31" s="15"/>
      <c r="G31" s="15"/>
      <c r="H31" s="15"/>
      <c r="I31" s="14"/>
    </row>
    <row r="32" spans="1:15">
      <c r="A32" s="15"/>
      <c r="B32" s="15"/>
      <c r="C32" s="15"/>
      <c r="D32" s="15"/>
      <c r="E32" s="15"/>
      <c r="F32" s="15"/>
      <c r="G32" s="15"/>
      <c r="H32" s="15"/>
      <c r="I32" s="14"/>
    </row>
    <row r="33" spans="1:9">
      <c r="A33" s="15"/>
      <c r="B33" s="15"/>
      <c r="C33" s="15"/>
      <c r="D33" s="15"/>
      <c r="E33" s="15"/>
      <c r="F33" s="15"/>
      <c r="G33" s="15"/>
      <c r="H33" s="15"/>
      <c r="I33" s="14"/>
    </row>
    <row r="34" spans="1:9">
      <c r="A34" s="15"/>
      <c r="B34" s="15"/>
      <c r="C34" s="15"/>
      <c r="D34" s="15"/>
      <c r="E34" s="15"/>
      <c r="F34" s="15"/>
      <c r="G34" s="15"/>
      <c r="H34" s="15"/>
      <c r="I34" s="14"/>
    </row>
    <row r="35" spans="1:9">
      <c r="A35" s="15"/>
      <c r="B35" s="15"/>
      <c r="C35" s="15"/>
      <c r="D35" s="15"/>
      <c r="E35" s="15"/>
      <c r="F35" s="15"/>
      <c r="G35" s="15"/>
      <c r="H35" s="15"/>
      <c r="I35" s="14"/>
    </row>
    <row r="36" spans="1:9">
      <c r="A36" s="15"/>
      <c r="B36" s="15"/>
      <c r="C36" s="15"/>
      <c r="D36" s="15"/>
      <c r="E36" s="15"/>
      <c r="F36" s="15"/>
      <c r="G36" s="15"/>
      <c r="H36" s="15"/>
      <c r="I36" s="14"/>
    </row>
    <row r="37" spans="1:9">
      <c r="A37" s="15"/>
      <c r="B37" s="15"/>
      <c r="C37" s="15"/>
      <c r="D37" s="15"/>
      <c r="E37" s="15"/>
      <c r="F37" s="15"/>
      <c r="G37" s="15"/>
      <c r="H37" s="15"/>
      <c r="I37" s="14"/>
    </row>
    <row r="38" spans="1:9">
      <c r="A38" s="15"/>
      <c r="B38" s="15"/>
      <c r="C38" s="15"/>
      <c r="D38" s="15"/>
      <c r="E38" s="15"/>
      <c r="F38" s="15"/>
      <c r="G38" s="15"/>
      <c r="H38" s="15"/>
      <c r="I38" s="14"/>
    </row>
    <row r="39" spans="1:9">
      <c r="A39" s="15"/>
      <c r="B39" s="15"/>
      <c r="C39" s="15"/>
      <c r="D39" s="15"/>
      <c r="E39" s="15"/>
      <c r="F39" s="15"/>
      <c r="G39" s="15"/>
      <c r="H39" s="15"/>
      <c r="I39" s="14"/>
    </row>
    <row r="40" spans="1:9">
      <c r="A40" s="15"/>
      <c r="B40" s="15"/>
      <c r="C40" s="15"/>
      <c r="D40" s="15"/>
      <c r="E40" s="15"/>
      <c r="F40" s="15"/>
      <c r="G40" s="15"/>
      <c r="H40" s="15"/>
      <c r="I40" s="14"/>
    </row>
    <row r="41" spans="1:9">
      <c r="A41" s="15"/>
      <c r="B41" s="15"/>
      <c r="C41" s="15"/>
      <c r="D41" s="15"/>
      <c r="E41" s="15"/>
      <c r="F41" s="15"/>
      <c r="G41" s="15"/>
      <c r="H41" s="15"/>
      <c r="I41" s="14"/>
    </row>
    <row r="42" spans="1:9">
      <c r="A42" s="15"/>
      <c r="B42" s="15"/>
      <c r="C42" s="15"/>
      <c r="D42" s="15"/>
      <c r="E42" s="15"/>
      <c r="F42" s="15"/>
      <c r="G42" s="15"/>
      <c r="H42" s="15"/>
      <c r="I42" s="14"/>
    </row>
    <row r="43" spans="1:9">
      <c r="A43" s="15"/>
      <c r="B43" s="15"/>
      <c r="C43" s="15"/>
      <c r="D43" s="15"/>
      <c r="E43" s="15"/>
      <c r="F43" s="15"/>
      <c r="G43" s="15"/>
      <c r="H43" s="15"/>
      <c r="I43" s="14"/>
    </row>
    <row r="44" spans="1:9">
      <c r="A44" s="15"/>
      <c r="B44" s="15"/>
      <c r="C44" s="15"/>
      <c r="D44" s="15"/>
      <c r="E44" s="15"/>
      <c r="F44" s="15"/>
      <c r="G44" s="15"/>
      <c r="H44" s="15"/>
      <c r="I44" s="14"/>
    </row>
    <row r="45" spans="1:9">
      <c r="A45" s="15"/>
      <c r="B45" s="15"/>
      <c r="C45" s="15"/>
      <c r="D45" s="15"/>
      <c r="E45" s="15"/>
      <c r="F45" s="15"/>
      <c r="G45" s="15"/>
      <c r="H45" s="15"/>
      <c r="I45" s="14"/>
    </row>
    <row r="46" spans="1:9">
      <c r="A46" s="15"/>
      <c r="B46" s="15"/>
      <c r="C46" s="15"/>
      <c r="D46" s="15"/>
      <c r="E46" s="15"/>
      <c r="F46" s="15"/>
      <c r="G46" s="15"/>
      <c r="H46" s="15"/>
      <c r="I46" s="14"/>
    </row>
    <row r="47" spans="1:9">
      <c r="A47" s="15"/>
      <c r="B47" s="15"/>
      <c r="C47" s="15"/>
      <c r="D47" s="15"/>
      <c r="E47" s="15"/>
      <c r="F47" s="15"/>
      <c r="G47" s="15"/>
      <c r="H47" s="15"/>
      <c r="I47" s="14"/>
    </row>
    <row r="48" spans="1:9">
      <c r="A48" s="15"/>
      <c r="B48" s="15"/>
      <c r="C48" s="15"/>
      <c r="D48" s="15"/>
      <c r="E48" s="15"/>
      <c r="F48" s="15"/>
      <c r="G48" s="15"/>
      <c r="H48" s="15"/>
      <c r="I48" s="14"/>
    </row>
    <row r="49" spans="1:9">
      <c r="A49" s="15"/>
      <c r="B49" s="15"/>
      <c r="C49" s="15"/>
      <c r="D49" s="15"/>
      <c r="E49" s="15"/>
      <c r="F49" s="15"/>
      <c r="G49" s="15"/>
      <c r="H49" s="15"/>
      <c r="I49" s="14"/>
    </row>
    <row r="50" spans="1:9">
      <c r="A50" s="15"/>
      <c r="B50" s="15"/>
      <c r="C50" s="15"/>
      <c r="D50" s="15"/>
      <c r="E50" s="15"/>
      <c r="F50" s="15"/>
      <c r="G50" s="15"/>
      <c r="H50" s="15"/>
      <c r="I50" s="14"/>
    </row>
    <row r="51" spans="1:9">
      <c r="A51" s="15"/>
      <c r="B51" s="15"/>
      <c r="C51" s="15"/>
      <c r="D51" s="15"/>
      <c r="E51" s="15"/>
      <c r="F51" s="15"/>
      <c r="G51" s="15"/>
      <c r="H51" s="15"/>
      <c r="I51" s="14"/>
    </row>
    <row r="52" spans="1:9">
      <c r="A52" s="15"/>
      <c r="B52" s="15"/>
      <c r="C52" s="15"/>
      <c r="D52" s="15"/>
      <c r="E52" s="15"/>
      <c r="F52" s="15"/>
      <c r="G52" s="15"/>
      <c r="H52" s="15"/>
      <c r="I52" s="14"/>
    </row>
    <row r="53" spans="1:9">
      <c r="A53" s="15"/>
      <c r="B53" s="15"/>
      <c r="C53" s="15"/>
      <c r="D53" s="15"/>
      <c r="E53" s="15"/>
      <c r="F53" s="15"/>
      <c r="G53" s="15"/>
      <c r="H53" s="15"/>
      <c r="I53" s="14"/>
    </row>
    <row r="54" spans="1:9">
      <c r="A54" s="15"/>
      <c r="B54" s="15"/>
      <c r="C54" s="15"/>
      <c r="D54" s="15"/>
      <c r="E54" s="15"/>
      <c r="F54" s="15"/>
      <c r="G54" s="15"/>
      <c r="H54" s="15"/>
      <c r="I54" s="14"/>
    </row>
    <row r="55" spans="1:9">
      <c r="A55" s="15"/>
      <c r="B55" s="15"/>
      <c r="C55" s="15"/>
      <c r="D55" s="15"/>
      <c r="E55" s="15"/>
      <c r="F55" s="15"/>
      <c r="G55" s="15"/>
      <c r="H55" s="15"/>
      <c r="I55" s="14"/>
    </row>
    <row r="56" spans="1:9">
      <c r="A56" s="15"/>
      <c r="B56" s="15"/>
      <c r="C56" s="15"/>
      <c r="D56" s="15"/>
      <c r="E56" s="15"/>
      <c r="F56" s="15"/>
      <c r="G56" s="15"/>
      <c r="H56" s="15"/>
      <c r="I56" s="14"/>
    </row>
    <row r="57" spans="1:9">
      <c r="A57" s="15"/>
      <c r="B57" s="15"/>
      <c r="C57" s="15"/>
      <c r="D57" s="15"/>
      <c r="E57" s="15"/>
      <c r="F57" s="15"/>
      <c r="G57" s="15"/>
      <c r="H57" s="15"/>
      <c r="I57" s="14"/>
    </row>
    <row r="58" spans="1:9">
      <c r="A58" s="15"/>
      <c r="B58" s="15"/>
      <c r="C58" s="15"/>
      <c r="D58" s="15"/>
      <c r="E58" s="15"/>
      <c r="F58" s="15"/>
      <c r="G58" s="15"/>
      <c r="H58" s="15"/>
      <c r="I58" s="14"/>
    </row>
    <row r="59" spans="1:9">
      <c r="A59" s="15"/>
      <c r="B59" s="15"/>
      <c r="C59" s="15"/>
      <c r="D59" s="15"/>
      <c r="E59" s="15"/>
      <c r="F59" s="15"/>
      <c r="G59" s="15"/>
      <c r="H59" s="15"/>
      <c r="I59" s="14"/>
    </row>
    <row r="60" spans="1:9">
      <c r="A60" s="15"/>
      <c r="B60" s="15"/>
      <c r="C60" s="15"/>
      <c r="D60" s="15"/>
      <c r="E60" s="15"/>
      <c r="F60" s="15"/>
      <c r="G60" s="15"/>
      <c r="H60" s="15"/>
      <c r="I60" s="14"/>
    </row>
    <row r="61" spans="1:9">
      <c r="A61" s="15"/>
      <c r="B61" s="15"/>
      <c r="C61" s="15"/>
      <c r="D61" s="15"/>
      <c r="E61" s="15"/>
      <c r="F61" s="15"/>
      <c r="G61" s="15"/>
      <c r="H61" s="15"/>
      <c r="I61" s="14"/>
    </row>
    <row r="62" spans="1:9">
      <c r="A62" s="15"/>
      <c r="B62" s="15"/>
      <c r="C62" s="15"/>
      <c r="D62" s="15"/>
      <c r="E62" s="15"/>
      <c r="F62" s="15"/>
      <c r="G62" s="15"/>
      <c r="H62" s="15"/>
      <c r="I62" s="14"/>
    </row>
    <row r="63" spans="1:9">
      <c r="A63" s="15"/>
      <c r="B63" s="15"/>
      <c r="C63" s="15"/>
      <c r="D63" s="15"/>
      <c r="E63" s="15"/>
      <c r="F63" s="15"/>
      <c r="G63" s="15"/>
      <c r="H63" s="15"/>
      <c r="I63" s="14"/>
    </row>
    <row r="64" spans="1:9">
      <c r="A64" s="15"/>
      <c r="B64" s="15"/>
      <c r="C64" s="15"/>
      <c r="D64" s="15"/>
      <c r="E64" s="15"/>
      <c r="F64" s="15"/>
      <c r="G64" s="15"/>
      <c r="H64" s="15"/>
      <c r="I64" s="14"/>
    </row>
    <row r="65" spans="1:9">
      <c r="A65" s="15"/>
      <c r="B65" s="15"/>
      <c r="C65" s="15"/>
      <c r="D65" s="15"/>
      <c r="E65" s="15"/>
      <c r="F65" s="15"/>
      <c r="G65" s="15"/>
      <c r="H65" s="15"/>
      <c r="I65" s="14"/>
    </row>
    <row r="66" spans="1:9">
      <c r="A66" s="15"/>
      <c r="B66" s="15"/>
      <c r="C66" s="15"/>
      <c r="D66" s="15"/>
      <c r="E66" s="15"/>
      <c r="F66" s="15"/>
      <c r="G66" s="15"/>
      <c r="H66" s="15"/>
      <c r="I66" s="14"/>
    </row>
    <row r="67" spans="1:9">
      <c r="A67" s="15"/>
      <c r="B67" s="15"/>
      <c r="C67" s="15"/>
      <c r="D67" s="15"/>
      <c r="E67" s="15"/>
      <c r="F67" s="15"/>
      <c r="G67" s="15"/>
      <c r="H67" s="15"/>
      <c r="I67" s="14"/>
    </row>
    <row r="68" spans="1:9">
      <c r="A68" s="15"/>
      <c r="B68" s="15"/>
      <c r="C68" s="15"/>
      <c r="D68" s="15"/>
      <c r="E68" s="15"/>
      <c r="F68" s="15"/>
      <c r="G68" s="15"/>
      <c r="H68" s="15"/>
      <c r="I68" s="14"/>
    </row>
    <row r="69" spans="1:9">
      <c r="A69" s="15"/>
      <c r="B69" s="15"/>
      <c r="C69" s="15"/>
      <c r="D69" s="15"/>
      <c r="E69" s="15"/>
      <c r="F69" s="15"/>
      <c r="G69" s="15"/>
      <c r="H69" s="15"/>
      <c r="I69" s="14"/>
    </row>
    <row r="70" spans="1:9">
      <c r="A70" s="15"/>
      <c r="B70" s="15"/>
      <c r="C70" s="15"/>
      <c r="D70" s="15"/>
      <c r="E70" s="15"/>
      <c r="F70" s="15"/>
      <c r="G70" s="15"/>
      <c r="H70" s="15"/>
      <c r="I70" s="14"/>
    </row>
    <row r="71" spans="1:9">
      <c r="A71" s="15"/>
      <c r="B71" s="15"/>
      <c r="C71" s="15"/>
      <c r="D71" s="15"/>
      <c r="E71" s="15"/>
      <c r="F71" s="15"/>
      <c r="G71" s="15"/>
      <c r="H71" s="15"/>
      <c r="I71" s="14"/>
    </row>
    <row r="72" spans="1:9">
      <c r="A72" s="15"/>
      <c r="B72" s="15"/>
      <c r="C72" s="15"/>
      <c r="D72" s="15"/>
      <c r="E72" s="15"/>
      <c r="F72" s="15"/>
      <c r="G72" s="15"/>
      <c r="H72" s="15"/>
      <c r="I72" s="14"/>
    </row>
    <row r="73" spans="1:9">
      <c r="A73" s="15"/>
      <c r="B73" s="15"/>
      <c r="C73" s="15"/>
      <c r="D73" s="15"/>
      <c r="E73" s="15"/>
      <c r="F73" s="15"/>
      <c r="G73" s="15"/>
      <c r="H73" s="15"/>
      <c r="I73" s="14"/>
    </row>
    <row r="74" spans="1:9">
      <c r="A74" s="15"/>
      <c r="B74" s="15"/>
      <c r="C74" s="15"/>
      <c r="D74" s="15"/>
      <c r="E74" s="15"/>
      <c r="F74" s="15"/>
      <c r="G74" s="15"/>
      <c r="H74" s="15"/>
      <c r="I74" s="14"/>
    </row>
    <row r="75" spans="1:9">
      <c r="A75" s="15"/>
      <c r="B75" s="15"/>
      <c r="C75" s="15"/>
      <c r="D75" s="15"/>
      <c r="E75" s="15"/>
      <c r="F75" s="15"/>
      <c r="G75" s="15"/>
      <c r="H75" s="15"/>
      <c r="I75" s="14"/>
    </row>
    <row r="76" spans="1:9">
      <c r="A76" s="15"/>
      <c r="B76" s="15"/>
      <c r="C76" s="15"/>
      <c r="D76" s="15"/>
      <c r="E76" s="15"/>
      <c r="F76" s="15"/>
      <c r="G76" s="15"/>
      <c r="H76" s="15"/>
      <c r="I76" s="14"/>
    </row>
    <row r="77" spans="1:9">
      <c r="A77" s="15"/>
      <c r="B77" s="15"/>
      <c r="C77" s="15"/>
      <c r="D77" s="15"/>
      <c r="E77" s="15"/>
      <c r="F77" s="15"/>
      <c r="G77" s="15"/>
      <c r="H77" s="15"/>
      <c r="I77" s="14"/>
    </row>
    <row r="78" spans="1:9">
      <c r="A78" s="15"/>
      <c r="B78" s="15"/>
      <c r="C78" s="15"/>
      <c r="D78" s="15"/>
      <c r="E78" s="15"/>
      <c r="F78" s="15"/>
      <c r="G78" s="15"/>
      <c r="H78" s="15"/>
      <c r="I78" s="14"/>
    </row>
    <row r="79" spans="1:9">
      <c r="A79" s="15"/>
      <c r="B79" s="15"/>
      <c r="C79" s="15"/>
      <c r="D79" s="15"/>
      <c r="E79" s="15"/>
      <c r="F79" s="15"/>
      <c r="G79" s="15"/>
      <c r="H79" s="15"/>
      <c r="I79" s="14"/>
    </row>
    <row r="80" spans="1:9">
      <c r="A80" s="15"/>
      <c r="B80" s="15"/>
      <c r="C80" s="15"/>
      <c r="D80" s="15"/>
      <c r="E80" s="15"/>
      <c r="F80" s="15"/>
      <c r="G80" s="15"/>
      <c r="H80" s="15"/>
      <c r="I80" s="14"/>
    </row>
    <row r="81" spans="1:9">
      <c r="A81" s="15"/>
      <c r="B81" s="15"/>
      <c r="C81" s="15"/>
      <c r="D81" s="15"/>
      <c r="E81" s="15"/>
      <c r="F81" s="15"/>
      <c r="G81" s="15"/>
      <c r="H81" s="15"/>
      <c r="I81" s="14"/>
    </row>
    <row r="82" spans="1:9">
      <c r="A82" s="15"/>
      <c r="B82" s="15"/>
      <c r="C82" s="15"/>
      <c r="D82" s="15"/>
      <c r="E82" s="15"/>
      <c r="F82" s="15"/>
      <c r="G82" s="15"/>
      <c r="H82" s="15"/>
      <c r="I82" s="14"/>
    </row>
    <row r="83" spans="1:9">
      <c r="A83" s="15"/>
      <c r="B83" s="15"/>
      <c r="C83" s="15"/>
      <c r="D83" s="15"/>
      <c r="E83" s="15"/>
      <c r="F83" s="15"/>
      <c r="G83" s="15"/>
      <c r="H83" s="15"/>
      <c r="I83" s="14"/>
    </row>
    <row r="84" spans="1:9">
      <c r="A84" s="15"/>
      <c r="B84" s="15"/>
      <c r="C84" s="15"/>
      <c r="D84" s="15"/>
      <c r="E84" s="15"/>
      <c r="F84" s="15"/>
      <c r="G84" s="15"/>
      <c r="H84" s="15"/>
      <c r="I84" s="14"/>
    </row>
    <row r="85" spans="1:9">
      <c r="A85" s="15"/>
      <c r="B85" s="15"/>
      <c r="C85" s="15"/>
      <c r="D85" s="15"/>
      <c r="E85" s="15"/>
      <c r="F85" s="15"/>
      <c r="G85" s="15"/>
      <c r="H85" s="15"/>
      <c r="I85" s="14"/>
    </row>
    <row r="86" spans="1:9">
      <c r="A86" s="15"/>
      <c r="B86" s="15"/>
      <c r="C86" s="15"/>
      <c r="D86" s="15"/>
      <c r="E86" s="15"/>
      <c r="F86" s="15"/>
      <c r="G86" s="15"/>
      <c r="H86" s="15"/>
      <c r="I86" s="14"/>
    </row>
    <row r="87" spans="1:9">
      <c r="A87" s="15"/>
      <c r="B87" s="15"/>
      <c r="C87" s="15"/>
      <c r="D87" s="15"/>
      <c r="E87" s="15"/>
      <c r="F87" s="15"/>
      <c r="G87" s="15"/>
      <c r="H87" s="15"/>
      <c r="I87" s="14"/>
    </row>
    <row r="88" spans="1:9">
      <c r="A88" s="15"/>
      <c r="B88" s="15"/>
      <c r="C88" s="15"/>
      <c r="D88" s="15"/>
      <c r="E88" s="15"/>
      <c r="F88" s="15"/>
      <c r="G88" s="15"/>
      <c r="H88" s="15"/>
      <c r="I88" s="14"/>
    </row>
    <row r="89" spans="1:9">
      <c r="A89" s="15"/>
      <c r="B89" s="15"/>
      <c r="C89" s="15"/>
      <c r="D89" s="15"/>
      <c r="E89" s="15"/>
      <c r="F89" s="15"/>
      <c r="G89" s="15"/>
      <c r="H89" s="15"/>
      <c r="I89" s="14"/>
    </row>
    <row r="90" spans="1:9">
      <c r="A90" s="15"/>
      <c r="B90" s="15"/>
      <c r="C90" s="15"/>
      <c r="D90" s="15"/>
      <c r="E90" s="15"/>
      <c r="F90" s="15"/>
      <c r="G90" s="15"/>
      <c r="H90" s="15"/>
      <c r="I90" s="14"/>
    </row>
    <row r="91" spans="1:9">
      <c r="A91" s="15"/>
      <c r="B91" s="15"/>
      <c r="C91" s="15"/>
      <c r="D91" s="15"/>
      <c r="E91" s="15"/>
      <c r="F91" s="15"/>
      <c r="G91" s="15"/>
      <c r="H91" s="15"/>
      <c r="I91" s="14"/>
    </row>
    <row r="92" spans="1:9">
      <c r="A92" s="15"/>
      <c r="B92" s="15"/>
      <c r="C92" s="15"/>
      <c r="D92" s="15"/>
      <c r="E92" s="15"/>
      <c r="F92" s="15"/>
      <c r="G92" s="15"/>
      <c r="H92" s="15"/>
      <c r="I92" s="14"/>
    </row>
    <row r="93" spans="1:9">
      <c r="A93" s="15"/>
      <c r="B93" s="15"/>
      <c r="C93" s="15"/>
      <c r="D93" s="15"/>
      <c r="E93" s="15"/>
      <c r="F93" s="15"/>
      <c r="G93" s="15"/>
      <c r="H93" s="15"/>
      <c r="I93" s="14"/>
    </row>
    <row r="94" spans="1:9">
      <c r="A94" s="15"/>
      <c r="B94" s="15"/>
      <c r="C94" s="15"/>
      <c r="D94" s="15"/>
      <c r="E94" s="15"/>
      <c r="F94" s="15"/>
      <c r="G94" s="15"/>
      <c r="H94" s="15"/>
      <c r="I94" s="14"/>
    </row>
    <row r="95" spans="1:9">
      <c r="A95" s="15"/>
      <c r="B95" s="15"/>
      <c r="C95" s="15"/>
      <c r="D95" s="15"/>
      <c r="E95" s="15"/>
      <c r="F95" s="15"/>
      <c r="G95" s="15"/>
      <c r="H95" s="15"/>
      <c r="I95" s="14"/>
    </row>
    <row r="96" spans="1:9">
      <c r="A96" s="15"/>
      <c r="B96" s="15"/>
      <c r="C96" s="15"/>
      <c r="D96" s="15"/>
      <c r="E96" s="15"/>
      <c r="F96" s="15"/>
      <c r="G96" s="15"/>
      <c r="H96" s="15"/>
      <c r="I96" s="14"/>
    </row>
    <row r="97" spans="1:9">
      <c r="A97" s="15"/>
      <c r="B97" s="15"/>
      <c r="C97" s="15"/>
      <c r="D97" s="15"/>
      <c r="E97" s="15"/>
      <c r="F97" s="15"/>
      <c r="G97" s="15"/>
      <c r="H97" s="15"/>
      <c r="I97" s="14"/>
    </row>
    <row r="98" spans="1:9">
      <c r="A98" s="15"/>
      <c r="B98" s="15"/>
      <c r="C98" s="15"/>
      <c r="D98" s="15"/>
      <c r="E98" s="15"/>
      <c r="F98" s="15"/>
      <c r="G98" s="15"/>
      <c r="H98" s="15"/>
      <c r="I98" s="14"/>
    </row>
    <row r="99" spans="1:9">
      <c r="A99" s="15"/>
      <c r="B99" s="15"/>
      <c r="C99" s="15"/>
      <c r="D99" s="15"/>
      <c r="E99" s="15"/>
      <c r="F99" s="15"/>
      <c r="G99" s="15"/>
      <c r="H99" s="15"/>
      <c r="I99" s="14"/>
    </row>
    <row r="100" spans="1:9">
      <c r="A100" s="15"/>
      <c r="B100" s="15"/>
      <c r="C100" s="15"/>
      <c r="D100" s="15"/>
      <c r="E100" s="15"/>
      <c r="F100" s="15"/>
      <c r="G100" s="15"/>
      <c r="H100" s="15"/>
      <c r="I100" s="14"/>
    </row>
    <row r="101" spans="1:9">
      <c r="A101" s="15"/>
      <c r="B101" s="15"/>
      <c r="C101" s="15"/>
      <c r="D101" s="15"/>
      <c r="E101" s="15"/>
      <c r="F101" s="15"/>
      <c r="G101" s="15"/>
      <c r="H101" s="15"/>
      <c r="I101" s="14"/>
    </row>
    <row r="102" spans="1:9">
      <c r="A102" s="15"/>
      <c r="B102" s="15"/>
      <c r="C102" s="15"/>
      <c r="D102" s="15"/>
      <c r="E102" s="15"/>
      <c r="F102" s="15"/>
      <c r="G102" s="15"/>
      <c r="H102" s="15"/>
      <c r="I102" s="14"/>
    </row>
    <row r="103" spans="1:9">
      <c r="A103" s="15"/>
      <c r="B103" s="15"/>
      <c r="C103" s="15"/>
      <c r="D103" s="15"/>
      <c r="E103" s="15"/>
      <c r="F103" s="15"/>
      <c r="G103" s="15"/>
      <c r="H103" s="15"/>
      <c r="I103" s="14"/>
    </row>
    <row r="104" spans="1:9">
      <c r="A104" s="15"/>
      <c r="B104" s="15"/>
      <c r="C104" s="15"/>
      <c r="D104" s="15"/>
      <c r="E104" s="15"/>
      <c r="F104" s="15"/>
      <c r="G104" s="15"/>
      <c r="H104" s="15"/>
      <c r="I104" s="14"/>
    </row>
    <row r="105" spans="1:9">
      <c r="A105" s="15"/>
      <c r="B105" s="15"/>
      <c r="C105" s="15"/>
      <c r="D105" s="15"/>
      <c r="E105" s="15"/>
      <c r="F105" s="15"/>
      <c r="G105" s="15"/>
      <c r="H105" s="15"/>
      <c r="I105" s="14"/>
    </row>
    <row r="106" spans="1:9">
      <c r="A106" s="15"/>
      <c r="B106" s="15"/>
      <c r="C106" s="15"/>
      <c r="D106" s="15"/>
      <c r="E106" s="15"/>
      <c r="F106" s="15"/>
      <c r="G106" s="15"/>
      <c r="H106" s="15"/>
      <c r="I106" s="14"/>
    </row>
    <row r="107" spans="1:9">
      <c r="A107" s="15"/>
      <c r="B107" s="15"/>
      <c r="C107" s="15"/>
      <c r="D107" s="15"/>
      <c r="E107" s="15"/>
      <c r="F107" s="15"/>
      <c r="G107" s="15"/>
      <c r="H107" s="15"/>
      <c r="I107" s="14"/>
    </row>
    <row r="108" spans="1:9">
      <c r="A108" s="15"/>
      <c r="B108" s="15"/>
      <c r="C108" s="15"/>
      <c r="D108" s="15"/>
      <c r="E108" s="15"/>
      <c r="F108" s="15"/>
      <c r="G108" s="15"/>
      <c r="H108" s="15"/>
      <c r="I108" s="14"/>
    </row>
    <row r="109" spans="1:9">
      <c r="A109" s="15"/>
      <c r="B109" s="15"/>
      <c r="C109" s="15"/>
      <c r="D109" s="15"/>
      <c r="E109" s="15"/>
      <c r="F109" s="15"/>
      <c r="G109" s="15"/>
      <c r="H109" s="15"/>
      <c r="I109" s="14"/>
    </row>
    <row r="110" spans="1:9">
      <c r="A110" s="15"/>
      <c r="B110" s="15"/>
      <c r="C110" s="15"/>
      <c r="D110" s="15"/>
      <c r="E110" s="15"/>
      <c r="F110" s="15"/>
      <c r="G110" s="15"/>
      <c r="H110" s="15"/>
      <c r="I110" s="14"/>
    </row>
    <row r="111" spans="1:9">
      <c r="A111" s="15"/>
      <c r="B111" s="15"/>
      <c r="C111" s="15"/>
      <c r="D111" s="15"/>
      <c r="E111" s="15"/>
      <c r="F111" s="15"/>
      <c r="G111" s="15"/>
      <c r="H111" s="15"/>
      <c r="I111" s="14"/>
    </row>
    <row r="112" spans="1:9">
      <c r="A112" s="15"/>
      <c r="B112" s="15"/>
      <c r="C112" s="15"/>
      <c r="D112" s="15"/>
      <c r="E112" s="15"/>
      <c r="F112" s="15"/>
      <c r="G112" s="15"/>
      <c r="H112" s="15"/>
      <c r="I112" s="14"/>
    </row>
    <row r="113" spans="1:9">
      <c r="A113" s="15"/>
      <c r="B113" s="15"/>
      <c r="C113" s="15"/>
      <c r="D113" s="15"/>
      <c r="E113" s="15"/>
      <c r="F113" s="15"/>
      <c r="G113" s="15"/>
      <c r="H113" s="15"/>
      <c r="I113" s="14"/>
    </row>
    <row r="114" spans="1:9">
      <c r="A114" s="15"/>
      <c r="B114" s="15"/>
      <c r="C114" s="15"/>
      <c r="D114" s="15"/>
      <c r="E114" s="15"/>
      <c r="F114" s="15"/>
      <c r="G114" s="15"/>
      <c r="H114" s="15"/>
      <c r="I114" s="14"/>
    </row>
    <row r="115" spans="1:9">
      <c r="A115" s="15"/>
      <c r="B115" s="15"/>
      <c r="C115" s="15"/>
      <c r="D115" s="15"/>
      <c r="E115" s="15"/>
      <c r="F115" s="15"/>
      <c r="G115" s="15"/>
      <c r="H115" s="15"/>
      <c r="I115" s="14"/>
    </row>
    <row r="116" spans="1:9">
      <c r="A116" s="15"/>
      <c r="B116" s="15"/>
      <c r="C116" s="15"/>
      <c r="D116" s="15"/>
      <c r="E116" s="15"/>
      <c r="F116" s="15"/>
      <c r="G116" s="15"/>
      <c r="H116" s="15"/>
      <c r="I116" s="14"/>
    </row>
    <row r="117" spans="1:9">
      <c r="A117" s="15"/>
      <c r="B117" s="15"/>
      <c r="C117" s="15"/>
      <c r="D117" s="15"/>
      <c r="E117" s="15"/>
      <c r="F117" s="15"/>
      <c r="G117" s="15"/>
      <c r="H117" s="15"/>
      <c r="I117" s="14"/>
    </row>
    <row r="118" spans="1:9">
      <c r="A118" s="15"/>
      <c r="B118" s="15"/>
      <c r="C118" s="15"/>
      <c r="D118" s="15"/>
      <c r="E118" s="15"/>
      <c r="F118" s="15"/>
      <c r="G118" s="15"/>
      <c r="H118" s="15"/>
      <c r="I118" s="14"/>
    </row>
    <row r="119" spans="1:9">
      <c r="A119" s="15"/>
      <c r="B119" s="15"/>
      <c r="C119" s="15"/>
      <c r="D119" s="15"/>
      <c r="E119" s="15"/>
      <c r="F119" s="15"/>
      <c r="G119" s="15"/>
      <c r="H119" s="15"/>
      <c r="I119" s="14"/>
    </row>
    <row r="120" spans="1:9">
      <c r="A120" s="15"/>
      <c r="B120" s="15"/>
      <c r="C120" s="15"/>
      <c r="D120" s="15"/>
      <c r="E120" s="15"/>
      <c r="F120" s="15"/>
      <c r="G120" s="15"/>
      <c r="H120" s="15"/>
      <c r="I120" s="14"/>
    </row>
    <row r="121" spans="1:9">
      <c r="A121" s="15"/>
      <c r="B121" s="15"/>
      <c r="C121" s="15"/>
      <c r="D121" s="15"/>
      <c r="E121" s="15"/>
      <c r="F121" s="15"/>
      <c r="G121" s="15"/>
      <c r="H121" s="15"/>
      <c r="I121" s="14"/>
    </row>
    <row r="122" spans="1:9">
      <c r="A122" s="15"/>
      <c r="B122" s="15"/>
      <c r="C122" s="15"/>
      <c r="D122" s="15"/>
      <c r="E122" s="15"/>
      <c r="F122" s="15"/>
      <c r="G122" s="15"/>
      <c r="H122" s="15"/>
      <c r="I122" s="14"/>
    </row>
  </sheetData>
  <sheetProtection formatCells="0" formatColumns="0" formatRows="0" insertColumns="0" insertRows="0" insertHyperlinks="0" deleteColumns="0" deleteRows="0" sort="0" autoFilter="0" pivotTables="0"/>
  <dataConsolidate/>
  <mergeCells count="55">
    <mergeCell ref="K24:K25"/>
    <mergeCell ref="J24:J25"/>
    <mergeCell ref="A24:A25"/>
    <mergeCell ref="B24:B25"/>
    <mergeCell ref="C24:C25"/>
    <mergeCell ref="E24:E25"/>
    <mergeCell ref="K21:K23"/>
    <mergeCell ref="J21:J23"/>
    <mergeCell ref="A21:A23"/>
    <mergeCell ref="B21:B23"/>
    <mergeCell ref="C21:C23"/>
    <mergeCell ref="D21:D22"/>
    <mergeCell ref="E21:E23"/>
    <mergeCell ref="K17:K20"/>
    <mergeCell ref="J17:J20"/>
    <mergeCell ref="K13:K16"/>
    <mergeCell ref="J13:J16"/>
    <mergeCell ref="K9:K12"/>
    <mergeCell ref="J9:J12"/>
    <mergeCell ref="K7:K8"/>
    <mergeCell ref="J7:J8"/>
    <mergeCell ref="J4:K4"/>
    <mergeCell ref="J5:J6"/>
    <mergeCell ref="K5:K6"/>
    <mergeCell ref="F4:F6"/>
    <mergeCell ref="G4:G6"/>
    <mergeCell ref="H4:I5"/>
    <mergeCell ref="A1:A3"/>
    <mergeCell ref="B1:K2"/>
    <mergeCell ref="B3:K3"/>
    <mergeCell ref="A4:A6"/>
    <mergeCell ref="B4:B6"/>
    <mergeCell ref="C4:C6"/>
    <mergeCell ref="D4:D6"/>
    <mergeCell ref="E4:E6"/>
    <mergeCell ref="A7:A8"/>
    <mergeCell ref="B7:B8"/>
    <mergeCell ref="C7:C8"/>
    <mergeCell ref="D7:D8"/>
    <mergeCell ref="E7:E8"/>
    <mergeCell ref="A9:A12"/>
    <mergeCell ref="B9:B12"/>
    <mergeCell ref="C9:C12"/>
    <mergeCell ref="D9:D12"/>
    <mergeCell ref="E9:E12"/>
    <mergeCell ref="A13:A16"/>
    <mergeCell ref="B13:B16"/>
    <mergeCell ref="C13:C16"/>
    <mergeCell ref="D13:D16"/>
    <mergeCell ref="E13:E16"/>
    <mergeCell ref="A17:A20"/>
    <mergeCell ref="B17:B20"/>
    <mergeCell ref="C17:C20"/>
    <mergeCell ref="D17:D20"/>
    <mergeCell ref="E17:E20"/>
  </mergeCells>
  <printOptions horizontalCentered="1"/>
  <pageMargins left="0.78740157480314965" right="0.78740157480314965" top="1.1811023622047245" bottom="1.1811023622047245" header="0.31496062992125984" footer="0.31496062992125984"/>
  <pageSetup paperSize="5" scale="42" orientation="landscape" horizontalDpi="4294967294" verticalDpi="4294967294" r:id="rId1"/>
  <drawing r:id="rId2"/>
  <legacyDrawing r:id="rId3"/>
  <legacyDrawingHF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0AAE6-03FB-48B1-8D79-EEFFC92D174E}">
  <dimension ref="A1:AV187"/>
  <sheetViews>
    <sheetView showGridLines="0" zoomScaleNormal="100" zoomScaleSheetLayoutView="85" zoomScalePageLayoutView="130" workbookViewId="0">
      <selection activeCell="E22" sqref="E22:E24"/>
    </sheetView>
  </sheetViews>
  <sheetFormatPr baseColWidth="10" defaultColWidth="11.42578125" defaultRowHeight="11.25" outlineLevelRow="1"/>
  <cols>
    <col min="1" max="1" width="20.7109375" style="103" customWidth="1"/>
    <col min="2" max="2" width="17" style="10" customWidth="1"/>
    <col min="3" max="3" width="15.7109375" style="13" customWidth="1"/>
    <col min="4" max="4" width="24.28515625" style="12" customWidth="1"/>
    <col min="5" max="5" width="24.28515625" style="104" customWidth="1"/>
    <col min="6" max="6" width="5.28515625" style="11" customWidth="1"/>
    <col min="7" max="7" width="41.140625" style="11" customWidth="1"/>
    <col min="8" max="9" width="11.42578125" style="11" customWidth="1"/>
    <col min="10" max="10" width="5.42578125" style="11" hidden="1" customWidth="1"/>
    <col min="11" max="11" width="5.140625" style="11" hidden="1" customWidth="1"/>
    <col min="12" max="12" width="12.140625" style="11" hidden="1" customWidth="1"/>
    <col min="13" max="13" width="13.28515625" style="11" hidden="1" customWidth="1"/>
    <col min="14" max="14" width="21.140625" style="11" hidden="1" customWidth="1"/>
    <col min="15" max="15" width="18.28515625" style="10" hidden="1" customWidth="1"/>
    <col min="16" max="16" width="17.5703125" style="9" hidden="1" customWidth="1"/>
    <col min="17" max="17" width="14.85546875" style="8" hidden="1" customWidth="1"/>
    <col min="18" max="18" width="14.5703125" style="8" hidden="1" customWidth="1"/>
    <col min="19" max="19" width="12.5703125" style="8" customWidth="1"/>
    <col min="20" max="20" width="13.42578125" style="8" hidden="1" customWidth="1"/>
    <col min="21" max="21" width="25" style="7" hidden="1" customWidth="1"/>
    <col min="22" max="22" width="0" style="7" hidden="1" customWidth="1"/>
    <col min="23" max="23" width="9.85546875" style="7" customWidth="1"/>
    <col min="24" max="26" width="11.140625" style="7" hidden="1" customWidth="1"/>
    <col min="27" max="27" width="13.42578125" style="7" hidden="1" customWidth="1"/>
    <col min="28" max="31" width="9.42578125" style="7" hidden="1" customWidth="1"/>
    <col min="32" max="32" width="12.7109375" style="7" hidden="1" customWidth="1"/>
    <col min="33" max="36" width="10.140625" style="7" hidden="1" customWidth="1"/>
    <col min="37" max="37" width="12.7109375" style="7" hidden="1" customWidth="1"/>
    <col min="38" max="38" width="0" style="7" hidden="1" customWidth="1"/>
    <col min="39" max="39" width="7.28515625" style="7" hidden="1" customWidth="1"/>
    <col min="40" max="40" width="9.140625" style="7" hidden="1" customWidth="1"/>
    <col min="41" max="41" width="11.85546875" style="7" hidden="1" customWidth="1"/>
    <col min="42" max="42" width="12.7109375" style="7" hidden="1" customWidth="1"/>
    <col min="43" max="43" width="9.5703125" style="7" hidden="1" customWidth="1"/>
    <col min="44" max="44" width="36.7109375" style="7" hidden="1" customWidth="1"/>
    <col min="45" max="16384" width="11.42578125" style="7"/>
  </cols>
  <sheetData>
    <row r="1" spans="1:48" ht="15" customHeight="1">
      <c r="A1" s="304"/>
      <c r="B1" s="307" t="s">
        <v>297</v>
      </c>
      <c r="C1" s="308"/>
      <c r="D1" s="308"/>
      <c r="E1" s="308"/>
      <c r="F1" s="308"/>
      <c r="G1" s="308"/>
      <c r="H1" s="308"/>
      <c r="I1" s="308"/>
      <c r="J1" s="308"/>
      <c r="K1" s="308"/>
      <c r="L1" s="308"/>
      <c r="M1" s="308"/>
      <c r="N1" s="308"/>
      <c r="O1" s="308"/>
      <c r="P1" s="308"/>
      <c r="Q1" s="308"/>
      <c r="R1" s="308"/>
      <c r="S1" s="308"/>
      <c r="T1" s="308"/>
      <c r="U1" s="308"/>
      <c r="V1" s="308"/>
      <c r="W1" s="308"/>
      <c r="X1" s="308"/>
      <c r="Y1" s="308"/>
      <c r="Z1" s="308"/>
      <c r="AA1" s="308"/>
      <c r="AB1" s="309"/>
      <c r="AC1" s="313"/>
      <c r="AD1" s="314"/>
      <c r="AE1" s="314"/>
      <c r="AF1" s="314"/>
      <c r="AG1" s="314"/>
      <c r="AH1" s="314"/>
      <c r="AI1" s="314"/>
      <c r="AJ1" s="314"/>
      <c r="AK1" s="314"/>
      <c r="AL1" s="314"/>
      <c r="AM1" s="314"/>
      <c r="AN1" s="314"/>
      <c r="AO1" s="314"/>
      <c r="AP1" s="314"/>
      <c r="AQ1" s="314"/>
      <c r="AR1" s="315"/>
    </row>
    <row r="2" spans="1:48" ht="15" customHeight="1" thickBot="1">
      <c r="A2" s="305"/>
      <c r="B2" s="310"/>
      <c r="C2" s="311"/>
      <c r="D2" s="311"/>
      <c r="E2" s="311"/>
      <c r="F2" s="311"/>
      <c r="G2" s="311"/>
      <c r="H2" s="311"/>
      <c r="I2" s="311"/>
      <c r="J2" s="311"/>
      <c r="K2" s="311"/>
      <c r="L2" s="311"/>
      <c r="M2" s="311"/>
      <c r="N2" s="311"/>
      <c r="O2" s="311"/>
      <c r="P2" s="311"/>
      <c r="Q2" s="311"/>
      <c r="R2" s="311"/>
      <c r="S2" s="311"/>
      <c r="T2" s="311"/>
      <c r="U2" s="311"/>
      <c r="V2" s="311"/>
      <c r="W2" s="311"/>
      <c r="X2" s="311"/>
      <c r="Y2" s="311"/>
      <c r="Z2" s="311"/>
      <c r="AA2" s="311"/>
      <c r="AB2" s="312"/>
      <c r="AC2" s="316"/>
      <c r="AD2" s="317"/>
      <c r="AE2" s="317"/>
      <c r="AF2" s="317"/>
      <c r="AG2" s="317"/>
      <c r="AH2" s="317"/>
      <c r="AI2" s="317"/>
      <c r="AJ2" s="317"/>
      <c r="AK2" s="317"/>
      <c r="AL2" s="317"/>
      <c r="AM2" s="317"/>
      <c r="AN2" s="317"/>
      <c r="AO2" s="317"/>
      <c r="AP2" s="317"/>
      <c r="AQ2" s="317"/>
      <c r="AR2" s="318"/>
    </row>
    <row r="3" spans="1:48" ht="21.75" customHeight="1" thickBot="1">
      <c r="A3" s="306"/>
      <c r="B3" s="319" t="s">
        <v>125</v>
      </c>
      <c r="C3" s="320"/>
      <c r="D3" s="320"/>
      <c r="E3" s="320"/>
      <c r="F3" s="320"/>
      <c r="G3" s="320"/>
      <c r="H3" s="320"/>
      <c r="I3" s="320"/>
      <c r="J3" s="320"/>
      <c r="K3" s="320"/>
      <c r="L3" s="320"/>
      <c r="M3" s="320"/>
      <c r="N3" s="320"/>
      <c r="O3" s="320"/>
      <c r="P3" s="320"/>
      <c r="Q3" s="320"/>
      <c r="R3" s="320"/>
      <c r="S3" s="320"/>
      <c r="T3" s="320"/>
      <c r="U3" s="320"/>
      <c r="V3" s="320"/>
      <c r="W3" s="320"/>
      <c r="X3" s="320"/>
      <c r="Y3" s="320"/>
      <c r="Z3" s="320"/>
      <c r="AA3" s="320"/>
      <c r="AB3" s="321"/>
      <c r="AC3" s="316"/>
      <c r="AD3" s="317"/>
      <c r="AE3" s="317"/>
      <c r="AF3" s="317"/>
      <c r="AG3" s="317"/>
      <c r="AH3" s="317"/>
      <c r="AI3" s="317"/>
      <c r="AJ3" s="317"/>
      <c r="AK3" s="317"/>
      <c r="AL3" s="317"/>
      <c r="AM3" s="317"/>
      <c r="AN3" s="317"/>
      <c r="AO3" s="317"/>
      <c r="AP3" s="317"/>
      <c r="AQ3" s="317"/>
      <c r="AR3" s="318"/>
    </row>
    <row r="4" spans="1:48" ht="12" hidden="1" customHeight="1">
      <c r="A4" s="53"/>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5"/>
      <c r="AD4" s="55"/>
      <c r="AE4" s="55"/>
      <c r="AF4" s="55"/>
      <c r="AG4" s="55"/>
      <c r="AH4" s="55"/>
      <c r="AI4" s="55"/>
      <c r="AJ4" s="55"/>
      <c r="AK4" s="55"/>
      <c r="AL4" s="55"/>
      <c r="AM4" s="55"/>
      <c r="AN4" s="55"/>
      <c r="AO4" s="55"/>
      <c r="AP4" s="55"/>
      <c r="AQ4" s="55"/>
      <c r="AR4" s="56"/>
    </row>
    <row r="5" spans="1:48" ht="12" hidden="1" customHeight="1" thickBot="1">
      <c r="A5" s="57"/>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5"/>
      <c r="AD5" s="55"/>
      <c r="AE5" s="55"/>
      <c r="AF5" s="55"/>
      <c r="AG5" s="55"/>
      <c r="AH5" s="55"/>
      <c r="AI5" s="55"/>
      <c r="AJ5" s="55"/>
      <c r="AK5" s="55"/>
      <c r="AL5" s="55"/>
      <c r="AM5" s="55"/>
      <c r="AN5" s="55"/>
      <c r="AO5" s="55"/>
      <c r="AP5" s="55"/>
      <c r="AQ5" s="55"/>
      <c r="AR5" s="56"/>
    </row>
    <row r="6" spans="1:48" ht="12" hidden="1" thickBot="1">
      <c r="A6" s="322" t="s">
        <v>124</v>
      </c>
      <c r="B6" s="323" t="s">
        <v>123</v>
      </c>
      <c r="C6" s="323"/>
      <c r="D6" s="323"/>
      <c r="E6" s="59"/>
      <c r="F6" s="60"/>
      <c r="G6" s="60"/>
      <c r="H6" s="60"/>
      <c r="I6" s="60"/>
      <c r="J6" s="60"/>
      <c r="K6" s="60"/>
      <c r="L6" s="60"/>
      <c r="M6" s="60"/>
      <c r="N6" s="60"/>
      <c r="O6" s="40"/>
      <c r="P6" s="61"/>
      <c r="Q6" s="62"/>
      <c r="R6" s="62"/>
      <c r="S6" s="62"/>
      <c r="T6" s="62"/>
      <c r="U6" s="55"/>
      <c r="V6" s="55"/>
      <c r="W6" s="55"/>
      <c r="X6" s="55"/>
      <c r="Y6" s="55"/>
      <c r="Z6" s="55"/>
      <c r="AA6" s="55"/>
      <c r="AB6" s="55"/>
      <c r="AC6" s="55"/>
      <c r="AD6" s="55"/>
      <c r="AE6" s="55"/>
      <c r="AF6" s="55"/>
      <c r="AG6" s="55"/>
      <c r="AH6" s="55"/>
      <c r="AI6" s="55"/>
      <c r="AJ6" s="55"/>
      <c r="AK6" s="55"/>
      <c r="AL6" s="55"/>
      <c r="AM6" s="55"/>
      <c r="AN6" s="55"/>
      <c r="AO6" s="55"/>
      <c r="AP6" s="55"/>
      <c r="AQ6" s="55"/>
      <c r="AR6" s="56"/>
    </row>
    <row r="7" spans="1:48" ht="12" hidden="1" thickBot="1">
      <c r="A7" s="322"/>
      <c r="B7" s="299" t="s">
        <v>122</v>
      </c>
      <c r="C7" s="299"/>
      <c r="D7" s="63">
        <v>7</v>
      </c>
      <c r="E7" s="59"/>
      <c r="F7" s="60"/>
      <c r="G7" s="60"/>
      <c r="H7" s="60"/>
      <c r="I7" s="60"/>
      <c r="J7" s="60"/>
      <c r="K7" s="60"/>
      <c r="L7" s="60"/>
      <c r="M7" s="60"/>
      <c r="N7" s="62"/>
      <c r="O7" s="62"/>
      <c r="P7" s="61"/>
      <c r="Q7" s="62"/>
      <c r="R7" s="62"/>
      <c r="S7" s="62"/>
      <c r="T7" s="62"/>
      <c r="U7" s="55"/>
      <c r="V7" s="55"/>
      <c r="W7" s="55"/>
      <c r="X7" s="55"/>
      <c r="Y7" s="55"/>
      <c r="Z7" s="55"/>
      <c r="AA7" s="55"/>
      <c r="AB7" s="55"/>
      <c r="AC7" s="55"/>
      <c r="AD7" s="55"/>
      <c r="AE7" s="55"/>
      <c r="AF7" s="55"/>
      <c r="AG7" s="55"/>
      <c r="AH7" s="55"/>
      <c r="AI7" s="55"/>
      <c r="AJ7" s="55"/>
      <c r="AK7" s="55"/>
      <c r="AL7" s="55"/>
      <c r="AM7" s="55"/>
      <c r="AN7" s="55"/>
      <c r="AO7" s="55"/>
      <c r="AP7" s="55"/>
      <c r="AQ7" s="55"/>
      <c r="AR7" s="56"/>
    </row>
    <row r="8" spans="1:48" ht="12" hidden="1" thickBot="1">
      <c r="A8" s="322"/>
      <c r="B8" s="299" t="s">
        <v>121</v>
      </c>
      <c r="C8" s="300"/>
      <c r="D8" s="63">
        <v>50</v>
      </c>
      <c r="E8" s="59"/>
      <c r="F8" s="60"/>
      <c r="G8" s="60"/>
      <c r="H8" s="60"/>
      <c r="I8" s="60"/>
      <c r="J8" s="60"/>
      <c r="K8" s="60"/>
      <c r="L8" s="60"/>
      <c r="M8" s="60"/>
      <c r="N8" s="62"/>
      <c r="O8" s="62"/>
      <c r="P8" s="61"/>
      <c r="Q8" s="62"/>
      <c r="R8" s="62"/>
      <c r="S8" s="62"/>
      <c r="T8" s="62"/>
      <c r="U8" s="55"/>
      <c r="V8" s="55"/>
      <c r="W8" s="55"/>
      <c r="X8" s="55"/>
      <c r="Y8" s="55"/>
      <c r="Z8" s="55"/>
      <c r="AA8" s="55"/>
      <c r="AB8" s="55"/>
      <c r="AC8" s="55"/>
      <c r="AD8" s="55"/>
      <c r="AE8" s="55"/>
      <c r="AF8" s="55"/>
      <c r="AG8" s="55"/>
      <c r="AH8" s="55"/>
      <c r="AI8" s="55"/>
      <c r="AJ8" s="55"/>
      <c r="AK8" s="55"/>
      <c r="AL8" s="55"/>
      <c r="AM8" s="55"/>
      <c r="AN8" s="55"/>
      <c r="AO8" s="55"/>
      <c r="AP8" s="55"/>
      <c r="AQ8" s="55"/>
      <c r="AR8" s="56"/>
    </row>
    <row r="9" spans="1:48" ht="12" hidden="1" thickBot="1">
      <c r="A9" s="64">
        <v>45260</v>
      </c>
      <c r="B9" s="299" t="s">
        <v>120</v>
      </c>
      <c r="C9" s="300"/>
      <c r="D9" s="63">
        <v>1</v>
      </c>
      <c r="E9" s="59"/>
      <c r="F9" s="60"/>
      <c r="G9" s="60"/>
      <c r="H9" s="60"/>
      <c r="I9" s="60"/>
      <c r="J9" s="60"/>
      <c r="K9" s="60"/>
      <c r="L9" s="60"/>
      <c r="M9" s="60"/>
      <c r="N9" s="60"/>
      <c r="O9" s="40"/>
      <c r="P9" s="61"/>
      <c r="Q9" s="62"/>
      <c r="R9" s="62"/>
      <c r="S9" s="62"/>
      <c r="T9" s="62"/>
      <c r="U9" s="55"/>
      <c r="V9" s="55"/>
      <c r="W9" s="55"/>
      <c r="X9" s="55"/>
      <c r="Y9" s="55"/>
      <c r="Z9" s="55"/>
      <c r="AA9" s="55"/>
      <c r="AB9" s="55"/>
      <c r="AC9" s="55"/>
      <c r="AD9" s="55"/>
      <c r="AE9" s="55"/>
      <c r="AF9" s="55"/>
      <c r="AG9" s="55"/>
      <c r="AH9" s="55"/>
      <c r="AI9" s="55"/>
      <c r="AJ9" s="55"/>
      <c r="AK9" s="55"/>
      <c r="AL9" s="55"/>
      <c r="AM9" s="55"/>
      <c r="AN9" s="55"/>
      <c r="AO9" s="55"/>
      <c r="AP9" s="55"/>
      <c r="AQ9" s="55"/>
      <c r="AR9" s="56"/>
    </row>
    <row r="10" spans="1:48" ht="12" hidden="1" thickBot="1">
      <c r="A10" s="65"/>
      <c r="B10" s="50"/>
      <c r="C10" s="66"/>
      <c r="D10" s="67"/>
      <c r="E10" s="68"/>
      <c r="F10" s="69"/>
      <c r="G10" s="69"/>
      <c r="H10" s="69"/>
      <c r="I10" s="69"/>
      <c r="J10" s="70"/>
      <c r="K10" s="70"/>
      <c r="L10" s="70"/>
      <c r="M10" s="70"/>
      <c r="N10" s="70"/>
      <c r="O10" s="40"/>
      <c r="P10" s="61"/>
      <c r="Q10" s="62"/>
      <c r="R10" s="62"/>
      <c r="S10" s="71"/>
      <c r="T10" s="71"/>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56"/>
    </row>
    <row r="11" spans="1:48" ht="21" customHeight="1" thickBot="1">
      <c r="A11" s="301" t="s">
        <v>119</v>
      </c>
      <c r="B11" s="301" t="s">
        <v>118</v>
      </c>
      <c r="C11" s="301" t="s">
        <v>117</v>
      </c>
      <c r="D11" s="301" t="s">
        <v>116</v>
      </c>
      <c r="E11" s="301" t="s">
        <v>115</v>
      </c>
      <c r="F11" s="332" t="s">
        <v>12</v>
      </c>
      <c r="G11" s="332" t="s">
        <v>114</v>
      </c>
      <c r="H11" s="334" t="s">
        <v>113</v>
      </c>
      <c r="I11" s="335"/>
      <c r="J11" s="338" t="s">
        <v>112</v>
      </c>
      <c r="K11" s="340" t="s">
        <v>111</v>
      </c>
      <c r="L11" s="342" t="s">
        <v>275</v>
      </c>
      <c r="M11" s="368" t="s">
        <v>110</v>
      </c>
      <c r="N11" s="368" t="s">
        <v>109</v>
      </c>
      <c r="O11" s="368" t="s">
        <v>108</v>
      </c>
      <c r="P11" s="326" t="s">
        <v>107</v>
      </c>
      <c r="Q11" s="326"/>
      <c r="R11" s="328"/>
      <c r="S11" s="369" t="s">
        <v>126</v>
      </c>
      <c r="T11" s="370"/>
      <c r="U11" s="370"/>
      <c r="V11" s="370"/>
      <c r="W11" s="370"/>
      <c r="X11" s="370"/>
      <c r="Y11" s="370"/>
      <c r="Z11" s="370"/>
      <c r="AA11" s="370"/>
      <c r="AB11" s="370"/>
      <c r="AC11" s="370"/>
      <c r="AD11" s="370"/>
      <c r="AE11" s="370"/>
      <c r="AF11" s="370"/>
      <c r="AG11" s="370"/>
      <c r="AH11" s="370"/>
      <c r="AI11" s="370"/>
      <c r="AJ11" s="370"/>
      <c r="AK11" s="370"/>
      <c r="AL11" s="370"/>
      <c r="AM11" s="370"/>
      <c r="AN11" s="370"/>
      <c r="AO11" s="370"/>
      <c r="AP11" s="370"/>
      <c r="AQ11" s="371"/>
      <c r="AR11" s="324" t="s">
        <v>106</v>
      </c>
      <c r="AS11" s="8"/>
      <c r="AT11" s="8"/>
      <c r="AU11" s="8"/>
      <c r="AV11" s="8"/>
    </row>
    <row r="12" spans="1:48" ht="28.5" customHeight="1" thickBot="1">
      <c r="A12" s="302"/>
      <c r="B12" s="302"/>
      <c r="C12" s="302"/>
      <c r="D12" s="302"/>
      <c r="E12" s="302"/>
      <c r="F12" s="333"/>
      <c r="G12" s="333"/>
      <c r="H12" s="336"/>
      <c r="I12" s="337"/>
      <c r="J12" s="338"/>
      <c r="K12" s="340"/>
      <c r="L12" s="342"/>
      <c r="M12" s="368"/>
      <c r="N12" s="368"/>
      <c r="O12" s="368"/>
      <c r="P12" s="326" t="s">
        <v>105</v>
      </c>
      <c r="Q12" s="326" t="s">
        <v>104</v>
      </c>
      <c r="R12" s="328" t="s">
        <v>103</v>
      </c>
      <c r="S12" s="330" t="s">
        <v>102</v>
      </c>
      <c r="T12" s="361" t="s">
        <v>101</v>
      </c>
      <c r="U12" s="363" t="s">
        <v>100</v>
      </c>
      <c r="V12" s="365" t="s">
        <v>99</v>
      </c>
      <c r="W12" s="330" t="s">
        <v>98</v>
      </c>
      <c r="X12" s="361" t="s">
        <v>97</v>
      </c>
      <c r="Y12" s="363"/>
      <c r="Z12" s="363"/>
      <c r="AA12" s="363"/>
      <c r="AB12" s="363"/>
      <c r="AC12" s="367" t="s">
        <v>96</v>
      </c>
      <c r="AD12" s="367"/>
      <c r="AE12" s="367"/>
      <c r="AF12" s="367"/>
      <c r="AG12" s="367"/>
      <c r="AH12" s="344" t="s">
        <v>95</v>
      </c>
      <c r="AI12" s="344"/>
      <c r="AJ12" s="344"/>
      <c r="AK12" s="344"/>
      <c r="AL12" s="344"/>
      <c r="AM12" s="345" t="s">
        <v>276</v>
      </c>
      <c r="AN12" s="345"/>
      <c r="AO12" s="345"/>
      <c r="AP12" s="345"/>
      <c r="AQ12" s="345"/>
      <c r="AR12" s="325"/>
      <c r="AS12" s="8"/>
      <c r="AT12" s="8"/>
      <c r="AU12" s="8"/>
      <c r="AV12" s="8"/>
    </row>
    <row r="13" spans="1:48" ht="21.75" customHeight="1" thickBot="1">
      <c r="A13" s="303"/>
      <c r="B13" s="303"/>
      <c r="C13" s="303"/>
      <c r="D13" s="303"/>
      <c r="E13" s="303"/>
      <c r="F13" s="331"/>
      <c r="G13" s="331"/>
      <c r="H13" s="42" t="s">
        <v>94</v>
      </c>
      <c r="I13" s="42" t="s">
        <v>93</v>
      </c>
      <c r="J13" s="339"/>
      <c r="K13" s="341"/>
      <c r="L13" s="343"/>
      <c r="M13" s="364"/>
      <c r="N13" s="364"/>
      <c r="O13" s="364"/>
      <c r="P13" s="327"/>
      <c r="Q13" s="327"/>
      <c r="R13" s="329"/>
      <c r="S13" s="331"/>
      <c r="T13" s="362"/>
      <c r="U13" s="364"/>
      <c r="V13" s="366"/>
      <c r="W13" s="331"/>
      <c r="X13" s="41" t="s">
        <v>92</v>
      </c>
      <c r="Y13" s="23" t="s">
        <v>91</v>
      </c>
      <c r="Z13" s="23" t="s">
        <v>90</v>
      </c>
      <c r="AA13" s="23" t="s">
        <v>89</v>
      </c>
      <c r="AB13" s="23" t="s">
        <v>88</v>
      </c>
      <c r="AC13" s="26" t="s">
        <v>92</v>
      </c>
      <c r="AD13" s="26" t="s">
        <v>91</v>
      </c>
      <c r="AE13" s="26" t="s">
        <v>90</v>
      </c>
      <c r="AF13" s="26" t="s">
        <v>89</v>
      </c>
      <c r="AG13" s="26" t="s">
        <v>88</v>
      </c>
      <c r="AH13" s="25" t="s">
        <v>92</v>
      </c>
      <c r="AI13" s="25" t="s">
        <v>91</v>
      </c>
      <c r="AJ13" s="25" t="s">
        <v>90</v>
      </c>
      <c r="AK13" s="25" t="s">
        <v>89</v>
      </c>
      <c r="AL13" s="25" t="s">
        <v>88</v>
      </c>
      <c r="AM13" s="24" t="s">
        <v>92</v>
      </c>
      <c r="AN13" s="24" t="s">
        <v>91</v>
      </c>
      <c r="AO13" s="24" t="s">
        <v>90</v>
      </c>
      <c r="AP13" s="24" t="s">
        <v>89</v>
      </c>
      <c r="AQ13" s="24" t="s">
        <v>88</v>
      </c>
      <c r="AR13" s="325"/>
      <c r="AS13" s="8"/>
      <c r="AT13" s="8"/>
      <c r="AU13" s="8"/>
      <c r="AV13" s="8"/>
    </row>
    <row r="14" spans="1:48" s="21" customFormat="1" ht="45.75" customHeight="1">
      <c r="A14" s="346" t="s">
        <v>277</v>
      </c>
      <c r="B14" s="349" t="s">
        <v>278</v>
      </c>
      <c r="C14" s="349" t="s">
        <v>279</v>
      </c>
      <c r="D14" s="349" t="s">
        <v>283</v>
      </c>
      <c r="E14" s="352" t="s">
        <v>298</v>
      </c>
      <c r="F14" s="73" t="s">
        <v>86</v>
      </c>
      <c r="G14" s="105" t="s">
        <v>22</v>
      </c>
      <c r="H14" s="74">
        <f>MIN(H17:H17)</f>
        <v>45352</v>
      </c>
      <c r="I14" s="74">
        <f>MAX(I17:I17,L17:L17)</f>
        <v>45625</v>
      </c>
      <c r="J14" s="75">
        <f>IF(K14="Si",0,(IF(L14&lt;&gt;"",IF(L14&gt;$A$9,(IF(($A$9+35)&gt;L14,20,5)),0),(IF(I14&gt;$A$9,(IF(($A$9+35)&gt;I14,20,5)),0)))))</f>
        <v>5</v>
      </c>
      <c r="K14" s="76"/>
      <c r="L14" s="77"/>
      <c r="M14" s="43">
        <f>AVERAGE(M17:M17)</f>
        <v>0</v>
      </c>
      <c r="N14" s="106"/>
      <c r="O14" s="355" t="s">
        <v>299</v>
      </c>
      <c r="P14" s="358"/>
      <c r="Q14" s="358"/>
      <c r="R14" s="375"/>
      <c r="S14" s="358" t="s">
        <v>300</v>
      </c>
      <c r="T14" s="377" t="s">
        <v>286</v>
      </c>
      <c r="U14" s="358" t="s">
        <v>301</v>
      </c>
      <c r="V14" s="380" t="s">
        <v>21</v>
      </c>
      <c r="W14" s="383">
        <v>7</v>
      </c>
      <c r="X14" s="393">
        <v>2</v>
      </c>
      <c r="Y14" s="372"/>
      <c r="Z14" s="372">
        <f>+Y14/X14</f>
        <v>0</v>
      </c>
      <c r="AA14" s="373"/>
      <c r="AB14" s="372"/>
      <c r="AC14" s="374">
        <v>3</v>
      </c>
      <c r="AD14" s="372"/>
      <c r="AE14" s="372">
        <f>+AD14/AC14</f>
        <v>0</v>
      </c>
      <c r="AF14" s="373"/>
      <c r="AG14" s="372"/>
      <c r="AH14" s="374">
        <v>2</v>
      </c>
      <c r="AI14" s="372"/>
      <c r="AJ14" s="372">
        <f>+AI14/AH14</f>
        <v>0</v>
      </c>
      <c r="AK14" s="373"/>
      <c r="AL14" s="372"/>
      <c r="AM14" s="372">
        <v>0</v>
      </c>
      <c r="AN14" s="372"/>
      <c r="AO14" s="372" t="e">
        <f>+AN14/AM14</f>
        <v>#DIV/0!</v>
      </c>
      <c r="AP14" s="373"/>
      <c r="AQ14" s="372"/>
      <c r="AR14" s="386"/>
      <c r="AS14" s="22"/>
      <c r="AT14" s="22"/>
      <c r="AU14" s="22"/>
      <c r="AV14" s="22"/>
    </row>
    <row r="15" spans="1:48" s="21" customFormat="1" ht="68.25" customHeight="1">
      <c r="A15" s="347"/>
      <c r="B15" s="350"/>
      <c r="C15" s="350"/>
      <c r="D15" s="350"/>
      <c r="E15" s="353"/>
      <c r="F15" s="107" t="s">
        <v>85</v>
      </c>
      <c r="G15" s="18" t="s">
        <v>302</v>
      </c>
      <c r="H15" s="108">
        <v>45313</v>
      </c>
      <c r="I15" s="108">
        <v>45351</v>
      </c>
      <c r="J15" s="82"/>
      <c r="K15" s="109"/>
      <c r="L15" s="109"/>
      <c r="M15" s="110"/>
      <c r="N15" s="111" t="s">
        <v>303</v>
      </c>
      <c r="O15" s="356"/>
      <c r="P15" s="359"/>
      <c r="Q15" s="359"/>
      <c r="R15" s="373"/>
      <c r="S15" s="359"/>
      <c r="T15" s="378"/>
      <c r="U15" s="359"/>
      <c r="V15" s="381"/>
      <c r="W15" s="384"/>
      <c r="X15" s="393"/>
      <c r="Y15" s="372"/>
      <c r="Z15" s="372"/>
      <c r="AA15" s="373"/>
      <c r="AB15" s="372"/>
      <c r="AC15" s="374"/>
      <c r="AD15" s="372"/>
      <c r="AE15" s="372"/>
      <c r="AF15" s="373"/>
      <c r="AG15" s="372"/>
      <c r="AH15" s="374"/>
      <c r="AI15" s="372"/>
      <c r="AJ15" s="372"/>
      <c r="AK15" s="373"/>
      <c r="AL15" s="372"/>
      <c r="AM15" s="372"/>
      <c r="AN15" s="372"/>
      <c r="AO15" s="372"/>
      <c r="AP15" s="373"/>
      <c r="AQ15" s="372"/>
      <c r="AR15" s="386"/>
      <c r="AS15" s="22"/>
      <c r="AT15" s="22"/>
      <c r="AU15" s="22"/>
      <c r="AV15" s="22"/>
    </row>
    <row r="16" spans="1:48" s="21" customFormat="1" ht="45.75" customHeight="1">
      <c r="A16" s="347"/>
      <c r="B16" s="350"/>
      <c r="C16" s="350"/>
      <c r="D16" s="350"/>
      <c r="E16" s="353"/>
      <c r="F16" s="107" t="s">
        <v>83</v>
      </c>
      <c r="G16" s="112" t="s">
        <v>546</v>
      </c>
      <c r="H16" s="108">
        <v>45352</v>
      </c>
      <c r="I16" s="108">
        <v>45380</v>
      </c>
      <c r="J16" s="82"/>
      <c r="K16" s="109"/>
      <c r="L16" s="109"/>
      <c r="M16" s="110"/>
      <c r="N16" s="111" t="s">
        <v>304</v>
      </c>
      <c r="O16" s="356"/>
      <c r="P16" s="359"/>
      <c r="Q16" s="359"/>
      <c r="R16" s="373"/>
      <c r="S16" s="359"/>
      <c r="T16" s="378"/>
      <c r="U16" s="359"/>
      <c r="V16" s="381"/>
      <c r="W16" s="384"/>
      <c r="X16" s="393"/>
      <c r="Y16" s="372"/>
      <c r="Z16" s="372"/>
      <c r="AA16" s="373"/>
      <c r="AB16" s="372"/>
      <c r="AC16" s="374"/>
      <c r="AD16" s="372"/>
      <c r="AE16" s="372"/>
      <c r="AF16" s="373"/>
      <c r="AG16" s="372"/>
      <c r="AH16" s="374"/>
      <c r="AI16" s="372"/>
      <c r="AJ16" s="372"/>
      <c r="AK16" s="373"/>
      <c r="AL16" s="372"/>
      <c r="AM16" s="372"/>
      <c r="AN16" s="372"/>
      <c r="AO16" s="372"/>
      <c r="AP16" s="373"/>
      <c r="AQ16" s="372"/>
      <c r="AR16" s="386"/>
      <c r="AS16" s="22"/>
      <c r="AT16" s="22"/>
      <c r="AU16" s="22"/>
      <c r="AV16" s="22"/>
    </row>
    <row r="17" spans="1:48" s="16" customFormat="1" ht="44.25" customHeight="1" outlineLevel="1" thickBot="1">
      <c r="A17" s="348"/>
      <c r="B17" s="351"/>
      <c r="C17" s="351"/>
      <c r="D17" s="351" t="s">
        <v>283</v>
      </c>
      <c r="E17" s="354"/>
      <c r="F17" s="113" t="s">
        <v>81</v>
      </c>
      <c r="G17" s="78" t="s">
        <v>305</v>
      </c>
      <c r="H17" s="93">
        <v>45352</v>
      </c>
      <c r="I17" s="93">
        <v>45625</v>
      </c>
      <c r="J17" s="80">
        <f t="shared" ref="J17" si="0">IF(K17="Si",0,(IF(L17&lt;&gt;"",IF(L17&gt;$A$9,(IF(($A$9+35)&gt;L17,20,5)),0),(IF(I17&gt;$A$9,(IF(($A$9+35)&gt;I17,20,5)),0)))))</f>
        <v>5</v>
      </c>
      <c r="K17" s="81"/>
      <c r="L17" s="81"/>
      <c r="M17" s="44">
        <f t="shared" ref="M17" si="1">IF(K17="Si",100%,0%)</f>
        <v>0</v>
      </c>
      <c r="N17" s="114" t="s">
        <v>306</v>
      </c>
      <c r="O17" s="357"/>
      <c r="P17" s="360"/>
      <c r="Q17" s="360"/>
      <c r="R17" s="376"/>
      <c r="S17" s="360"/>
      <c r="T17" s="379"/>
      <c r="U17" s="360"/>
      <c r="V17" s="382"/>
      <c r="W17" s="385"/>
      <c r="X17" s="393"/>
      <c r="Y17" s="372"/>
      <c r="Z17" s="372"/>
      <c r="AA17" s="373"/>
      <c r="AB17" s="372"/>
      <c r="AC17" s="374"/>
      <c r="AD17" s="372"/>
      <c r="AE17" s="372"/>
      <c r="AF17" s="373"/>
      <c r="AG17" s="372"/>
      <c r="AH17" s="374"/>
      <c r="AI17" s="372"/>
      <c r="AJ17" s="372"/>
      <c r="AK17" s="373"/>
      <c r="AL17" s="372"/>
      <c r="AM17" s="372"/>
      <c r="AN17" s="372"/>
      <c r="AO17" s="372"/>
      <c r="AP17" s="373"/>
      <c r="AQ17" s="372"/>
      <c r="AR17" s="386"/>
      <c r="AS17" s="17"/>
      <c r="AT17" s="17"/>
      <c r="AU17" s="17"/>
      <c r="AV17" s="17"/>
    </row>
    <row r="18" spans="1:48" s="16" customFormat="1" ht="28.5" customHeight="1" outlineLevel="1">
      <c r="A18" s="346" t="s">
        <v>277</v>
      </c>
      <c r="B18" s="349" t="s">
        <v>278</v>
      </c>
      <c r="C18" s="349" t="s">
        <v>279</v>
      </c>
      <c r="D18" s="349" t="s">
        <v>283</v>
      </c>
      <c r="E18" s="387" t="s">
        <v>547</v>
      </c>
      <c r="F18" s="73">
        <v>2.1</v>
      </c>
      <c r="G18" s="47" t="s">
        <v>22</v>
      </c>
      <c r="H18" s="74">
        <f>MIN(H19:H21)</f>
        <v>45313</v>
      </c>
      <c r="I18" s="74">
        <f>MAX(I19:I21,L19:L21)</f>
        <v>45625</v>
      </c>
      <c r="J18" s="75">
        <f>IF(K18="Si",0,(IF(L18&lt;&gt;"",IF(L18&gt;$A$9,(IF(($A$9+35)&gt;L18,20,5)),0),(IF(I18&gt;$A$9,(IF(($A$9+35)&gt;I18,20,5)),0)))))</f>
        <v>5</v>
      </c>
      <c r="K18" s="77"/>
      <c r="L18" s="77"/>
      <c r="M18" s="43">
        <f>AVERAGE(M19:M21)</f>
        <v>0</v>
      </c>
      <c r="N18" s="88"/>
      <c r="O18" s="390" t="s">
        <v>278</v>
      </c>
      <c r="P18" s="358"/>
      <c r="Q18" s="358"/>
      <c r="R18" s="375"/>
      <c r="S18" s="375" t="s">
        <v>307</v>
      </c>
      <c r="T18" s="377" t="s">
        <v>281</v>
      </c>
      <c r="U18" s="375" t="s">
        <v>308</v>
      </c>
      <c r="V18" s="380" t="s">
        <v>21</v>
      </c>
      <c r="W18" s="394">
        <v>1</v>
      </c>
      <c r="X18" s="396">
        <v>0.2</v>
      </c>
      <c r="Y18" s="372"/>
      <c r="Z18" s="372">
        <f>+Y18/X18</f>
        <v>0</v>
      </c>
      <c r="AA18" s="373"/>
      <c r="AB18" s="372"/>
      <c r="AC18" s="372">
        <v>0.4</v>
      </c>
      <c r="AD18" s="372"/>
      <c r="AE18" s="372">
        <f>+AD18/AC18</f>
        <v>0</v>
      </c>
      <c r="AF18" s="373"/>
      <c r="AG18" s="372"/>
      <c r="AH18" s="372">
        <v>0.4</v>
      </c>
      <c r="AI18" s="372"/>
      <c r="AJ18" s="372">
        <f>+AI18/AH18</f>
        <v>0</v>
      </c>
      <c r="AK18" s="373"/>
      <c r="AL18" s="372"/>
      <c r="AM18" s="372">
        <v>0</v>
      </c>
      <c r="AN18" s="372"/>
      <c r="AO18" s="372" t="e">
        <f>+AN18/AM18</f>
        <v>#DIV/0!</v>
      </c>
      <c r="AP18" s="373"/>
      <c r="AQ18" s="372"/>
      <c r="AR18" s="386"/>
      <c r="AS18" s="17"/>
      <c r="AT18" s="17"/>
      <c r="AU18" s="17"/>
      <c r="AV18" s="17"/>
    </row>
    <row r="19" spans="1:48" s="16" customFormat="1" ht="55.5" customHeight="1" outlineLevel="1">
      <c r="A19" s="347"/>
      <c r="B19" s="350"/>
      <c r="C19" s="350"/>
      <c r="D19" s="350" t="s">
        <v>283</v>
      </c>
      <c r="E19" s="388"/>
      <c r="F19" s="107" t="s">
        <v>77</v>
      </c>
      <c r="G19" s="83" t="s">
        <v>548</v>
      </c>
      <c r="H19" s="108">
        <v>45313</v>
      </c>
      <c r="I19" s="108">
        <v>45337</v>
      </c>
      <c r="J19" s="85">
        <f t="shared" ref="J19:J21" si="2">IF(K19="Si",0,(IF(L19&lt;&gt;"",IF(L19&gt;$A$9,(IF(($A$9+35)&gt;L19,20,5)),0),(IF(I19&gt;$A$9,(IF(($A$9+35)&gt;I19,20,5)),0)))))</f>
        <v>5</v>
      </c>
      <c r="K19" s="86"/>
      <c r="L19" s="86"/>
      <c r="M19" s="20">
        <f t="shared" ref="M19:M21" si="3">IF(K19="Si",100%,0%)</f>
        <v>0</v>
      </c>
      <c r="N19" s="83" t="s">
        <v>309</v>
      </c>
      <c r="O19" s="391"/>
      <c r="P19" s="359"/>
      <c r="Q19" s="359"/>
      <c r="R19" s="373"/>
      <c r="S19" s="373"/>
      <c r="T19" s="398"/>
      <c r="U19" s="373"/>
      <c r="V19" s="381"/>
      <c r="W19" s="386"/>
      <c r="X19" s="396"/>
      <c r="Y19" s="372"/>
      <c r="Z19" s="372"/>
      <c r="AA19" s="373"/>
      <c r="AB19" s="372"/>
      <c r="AC19" s="372"/>
      <c r="AD19" s="372"/>
      <c r="AE19" s="372"/>
      <c r="AF19" s="373"/>
      <c r="AG19" s="372"/>
      <c r="AH19" s="372"/>
      <c r="AI19" s="372"/>
      <c r="AJ19" s="372"/>
      <c r="AK19" s="373"/>
      <c r="AL19" s="372"/>
      <c r="AM19" s="372"/>
      <c r="AN19" s="372"/>
      <c r="AO19" s="372"/>
      <c r="AP19" s="373"/>
      <c r="AQ19" s="372"/>
      <c r="AR19" s="386"/>
      <c r="AS19" s="17"/>
      <c r="AT19" s="17"/>
      <c r="AU19" s="17"/>
      <c r="AV19" s="17"/>
    </row>
    <row r="20" spans="1:48" s="16" customFormat="1" ht="38.25" customHeight="1" outlineLevel="1">
      <c r="A20" s="347"/>
      <c r="B20" s="350"/>
      <c r="C20" s="350"/>
      <c r="D20" s="350" t="s">
        <v>283</v>
      </c>
      <c r="E20" s="388"/>
      <c r="F20" s="107" t="s">
        <v>75</v>
      </c>
      <c r="G20" s="83" t="s">
        <v>310</v>
      </c>
      <c r="H20" s="108">
        <v>45352</v>
      </c>
      <c r="I20" s="108">
        <v>45380</v>
      </c>
      <c r="J20" s="85">
        <f t="shared" si="2"/>
        <v>5</v>
      </c>
      <c r="K20" s="86"/>
      <c r="L20" s="86"/>
      <c r="M20" s="20">
        <f t="shared" si="3"/>
        <v>0</v>
      </c>
      <c r="N20" s="83" t="s">
        <v>311</v>
      </c>
      <c r="O20" s="391"/>
      <c r="P20" s="359"/>
      <c r="Q20" s="359"/>
      <c r="R20" s="373"/>
      <c r="S20" s="373"/>
      <c r="T20" s="398"/>
      <c r="U20" s="373"/>
      <c r="V20" s="381"/>
      <c r="W20" s="386"/>
      <c r="X20" s="396"/>
      <c r="Y20" s="372"/>
      <c r="Z20" s="372"/>
      <c r="AA20" s="373"/>
      <c r="AB20" s="372"/>
      <c r="AC20" s="372"/>
      <c r="AD20" s="372"/>
      <c r="AE20" s="372"/>
      <c r="AF20" s="373"/>
      <c r="AG20" s="372"/>
      <c r="AH20" s="372"/>
      <c r="AI20" s="372"/>
      <c r="AJ20" s="372"/>
      <c r="AK20" s="373"/>
      <c r="AL20" s="372"/>
      <c r="AM20" s="372"/>
      <c r="AN20" s="372"/>
      <c r="AO20" s="372"/>
      <c r="AP20" s="373"/>
      <c r="AQ20" s="372"/>
      <c r="AR20" s="386"/>
      <c r="AS20" s="17"/>
      <c r="AT20" s="17"/>
      <c r="AU20" s="17"/>
      <c r="AV20" s="17"/>
    </row>
    <row r="21" spans="1:48" s="16" customFormat="1" ht="38.25" customHeight="1" outlineLevel="1" thickBot="1">
      <c r="A21" s="348"/>
      <c r="B21" s="351"/>
      <c r="C21" s="351"/>
      <c r="D21" s="351" t="s">
        <v>283</v>
      </c>
      <c r="E21" s="389"/>
      <c r="F21" s="113" t="s">
        <v>73</v>
      </c>
      <c r="G21" s="78" t="s">
        <v>312</v>
      </c>
      <c r="H21" s="93" t="s">
        <v>313</v>
      </c>
      <c r="I21" s="93">
        <v>45625</v>
      </c>
      <c r="J21" s="80">
        <f t="shared" si="2"/>
        <v>5</v>
      </c>
      <c r="K21" s="81"/>
      <c r="L21" s="81"/>
      <c r="M21" s="44">
        <f t="shared" si="3"/>
        <v>0</v>
      </c>
      <c r="N21" s="78" t="s">
        <v>314</v>
      </c>
      <c r="O21" s="392"/>
      <c r="P21" s="360"/>
      <c r="Q21" s="360"/>
      <c r="R21" s="376"/>
      <c r="S21" s="376"/>
      <c r="T21" s="399"/>
      <c r="U21" s="376"/>
      <c r="V21" s="382"/>
      <c r="W21" s="395"/>
      <c r="X21" s="396"/>
      <c r="Y21" s="372"/>
      <c r="Z21" s="372"/>
      <c r="AA21" s="373"/>
      <c r="AB21" s="372"/>
      <c r="AC21" s="372"/>
      <c r="AD21" s="372"/>
      <c r="AE21" s="372"/>
      <c r="AF21" s="373"/>
      <c r="AG21" s="372"/>
      <c r="AH21" s="372"/>
      <c r="AI21" s="372"/>
      <c r="AJ21" s="372"/>
      <c r="AK21" s="373"/>
      <c r="AL21" s="372"/>
      <c r="AM21" s="372"/>
      <c r="AN21" s="372"/>
      <c r="AO21" s="372"/>
      <c r="AP21" s="373"/>
      <c r="AQ21" s="372"/>
      <c r="AR21" s="386"/>
      <c r="AS21" s="17"/>
      <c r="AT21" s="17"/>
      <c r="AU21" s="17"/>
      <c r="AV21" s="17"/>
    </row>
    <row r="22" spans="1:48" s="16" customFormat="1" ht="28.5" customHeight="1" outlineLevel="1">
      <c r="A22" s="346" t="s">
        <v>277</v>
      </c>
      <c r="B22" s="349" t="s">
        <v>278</v>
      </c>
      <c r="C22" s="349" t="s">
        <v>279</v>
      </c>
      <c r="D22" s="349" t="s">
        <v>283</v>
      </c>
      <c r="E22" s="387" t="s">
        <v>549</v>
      </c>
      <c r="F22" s="73">
        <v>3.1</v>
      </c>
      <c r="G22" s="47" t="s">
        <v>22</v>
      </c>
      <c r="H22" s="74">
        <f>MIN(H23:H24)</f>
        <v>45294</v>
      </c>
      <c r="I22" s="74">
        <f>MAX(I23:I24)</f>
        <v>45641</v>
      </c>
      <c r="J22" s="75">
        <f>IF(K22="Si",0,(IF(L22&lt;&gt;"",IF(L22&gt;$A$9,(IF(($A$9+35)&gt;L22,20,5)),0),(IF(I22&gt;$A$9,(IF(($A$9+35)&gt;I22,20,5)),0)))))</f>
        <v>5</v>
      </c>
      <c r="K22" s="77"/>
      <c r="L22" s="77"/>
      <c r="M22" s="43">
        <f>AVERAGE(M23:M24)</f>
        <v>0</v>
      </c>
      <c r="N22" s="88"/>
      <c r="O22" s="390" t="s">
        <v>278</v>
      </c>
      <c r="P22" s="358" t="s">
        <v>315</v>
      </c>
      <c r="Q22" s="358" t="s">
        <v>316</v>
      </c>
      <c r="R22" s="358"/>
      <c r="S22" s="358" t="s">
        <v>317</v>
      </c>
      <c r="T22" s="377" t="s">
        <v>281</v>
      </c>
      <c r="U22" s="358" t="s">
        <v>318</v>
      </c>
      <c r="V22" s="380" t="s">
        <v>21</v>
      </c>
      <c r="W22" s="394">
        <v>1</v>
      </c>
      <c r="X22" s="396">
        <v>0.2</v>
      </c>
      <c r="Y22" s="372"/>
      <c r="Z22" s="372">
        <f>+Y22/X22</f>
        <v>0</v>
      </c>
      <c r="AA22" s="373"/>
      <c r="AB22" s="372"/>
      <c r="AC22" s="372">
        <v>0.2</v>
      </c>
      <c r="AD22" s="372"/>
      <c r="AE22" s="372">
        <f>+AD22/AC22</f>
        <v>0</v>
      </c>
      <c r="AF22" s="373"/>
      <c r="AG22" s="372"/>
      <c r="AH22" s="372">
        <v>0.3</v>
      </c>
      <c r="AI22" s="372"/>
      <c r="AJ22" s="372">
        <f>+AI22/AH22</f>
        <v>0</v>
      </c>
      <c r="AK22" s="373"/>
      <c r="AL22" s="372"/>
      <c r="AM22" s="372">
        <v>0.3</v>
      </c>
      <c r="AN22" s="372"/>
      <c r="AO22" s="372">
        <f>+AN22/AM22</f>
        <v>0</v>
      </c>
      <c r="AP22" s="373"/>
      <c r="AQ22" s="372"/>
      <c r="AR22" s="386"/>
      <c r="AS22" s="17"/>
      <c r="AT22" s="17"/>
      <c r="AU22" s="17"/>
      <c r="AV22" s="17"/>
    </row>
    <row r="23" spans="1:48" s="16" customFormat="1" ht="48" customHeight="1" outlineLevel="1">
      <c r="A23" s="347"/>
      <c r="B23" s="350"/>
      <c r="C23" s="350"/>
      <c r="D23" s="350" t="s">
        <v>283</v>
      </c>
      <c r="E23" s="388"/>
      <c r="F23" s="107" t="s">
        <v>71</v>
      </c>
      <c r="G23" s="83" t="s">
        <v>319</v>
      </c>
      <c r="H23" s="108">
        <v>45323</v>
      </c>
      <c r="I23" s="108">
        <v>45351</v>
      </c>
      <c r="J23" s="85">
        <f t="shared" ref="J23:J24" si="4">IF(K23="Si",0,(IF(L23&lt;&gt;"",IF(L23&gt;$A$9,(IF(($A$9+35)&gt;L23,20,5)),0),(IF(I23&gt;$A$9,(IF(($A$9+35)&gt;I23,20,5)),0)))))</f>
        <v>5</v>
      </c>
      <c r="K23" s="86"/>
      <c r="L23" s="86"/>
      <c r="M23" s="20">
        <f t="shared" ref="M23:M24" si="5">IF(K23="Si",100%,0%)</f>
        <v>0</v>
      </c>
      <c r="N23" s="83" t="s">
        <v>320</v>
      </c>
      <c r="O23" s="391"/>
      <c r="P23" s="359"/>
      <c r="Q23" s="359"/>
      <c r="R23" s="359"/>
      <c r="S23" s="359"/>
      <c r="T23" s="397"/>
      <c r="U23" s="359"/>
      <c r="V23" s="381"/>
      <c r="W23" s="386"/>
      <c r="X23" s="396"/>
      <c r="Y23" s="372"/>
      <c r="Z23" s="372"/>
      <c r="AA23" s="373"/>
      <c r="AB23" s="372"/>
      <c r="AC23" s="372"/>
      <c r="AD23" s="372"/>
      <c r="AE23" s="372"/>
      <c r="AF23" s="373"/>
      <c r="AG23" s="372"/>
      <c r="AH23" s="372"/>
      <c r="AI23" s="372"/>
      <c r="AJ23" s="372"/>
      <c r="AK23" s="373"/>
      <c r="AL23" s="372"/>
      <c r="AM23" s="372"/>
      <c r="AN23" s="372"/>
      <c r="AO23" s="372"/>
      <c r="AP23" s="373"/>
      <c r="AQ23" s="372"/>
      <c r="AR23" s="386"/>
      <c r="AS23" s="17"/>
      <c r="AT23" s="17"/>
      <c r="AU23" s="17"/>
      <c r="AV23" s="17"/>
    </row>
    <row r="24" spans="1:48" s="16" customFormat="1" ht="40.5" customHeight="1" outlineLevel="1" thickBot="1">
      <c r="A24" s="348"/>
      <c r="B24" s="351"/>
      <c r="C24" s="351"/>
      <c r="D24" s="351" t="s">
        <v>283</v>
      </c>
      <c r="E24" s="389"/>
      <c r="F24" s="113" t="s">
        <v>69</v>
      </c>
      <c r="G24" s="78" t="s">
        <v>321</v>
      </c>
      <c r="H24" s="93">
        <v>45294</v>
      </c>
      <c r="I24" s="93">
        <v>45641</v>
      </c>
      <c r="J24" s="80">
        <f t="shared" si="4"/>
        <v>5</v>
      </c>
      <c r="K24" s="81"/>
      <c r="L24" s="81"/>
      <c r="M24" s="44">
        <f t="shared" si="5"/>
        <v>0</v>
      </c>
      <c r="N24" s="78" t="s">
        <v>322</v>
      </c>
      <c r="O24" s="392"/>
      <c r="P24" s="360"/>
      <c r="Q24" s="360"/>
      <c r="R24" s="360"/>
      <c r="S24" s="360"/>
      <c r="T24" s="379"/>
      <c r="U24" s="360"/>
      <c r="V24" s="382"/>
      <c r="W24" s="395"/>
      <c r="X24" s="404"/>
      <c r="Y24" s="400"/>
      <c r="Z24" s="400"/>
      <c r="AA24" s="376"/>
      <c r="AB24" s="400"/>
      <c r="AC24" s="400"/>
      <c r="AD24" s="400"/>
      <c r="AE24" s="400"/>
      <c r="AF24" s="376"/>
      <c r="AG24" s="400"/>
      <c r="AH24" s="400"/>
      <c r="AI24" s="400"/>
      <c r="AJ24" s="400"/>
      <c r="AK24" s="376"/>
      <c r="AL24" s="400"/>
      <c r="AM24" s="400"/>
      <c r="AN24" s="400"/>
      <c r="AO24" s="400"/>
      <c r="AP24" s="376"/>
      <c r="AQ24" s="400"/>
      <c r="AR24" s="395"/>
      <c r="AS24" s="17"/>
      <c r="AT24" s="17"/>
      <c r="AU24" s="17"/>
      <c r="AV24" s="17"/>
    </row>
    <row r="25" spans="1:48" ht="16.5" hidden="1" customHeight="1" thickBot="1">
      <c r="A25" s="401" t="s">
        <v>13</v>
      </c>
      <c r="B25" s="402"/>
      <c r="C25" s="402"/>
      <c r="D25" s="402"/>
      <c r="E25" s="402"/>
      <c r="F25" s="402"/>
      <c r="G25" s="402"/>
      <c r="H25" s="402"/>
      <c r="I25" s="402"/>
      <c r="J25" s="403"/>
      <c r="K25" s="94"/>
      <c r="L25" s="95" t="e">
        <f>AVERAGE(M14,#REF!)</f>
        <v>#REF!</v>
      </c>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6"/>
      <c r="AO25" s="96"/>
      <c r="AP25" s="96"/>
      <c r="AQ25" s="97"/>
      <c r="AR25" s="8"/>
      <c r="AS25" s="8"/>
      <c r="AT25" s="8"/>
      <c r="AU25" s="8"/>
    </row>
    <row r="26" spans="1:48" ht="11.25" customHeight="1">
      <c r="A26" s="7"/>
      <c r="B26" s="7"/>
      <c r="C26" s="7"/>
      <c r="D26" s="98"/>
      <c r="E26" s="14"/>
      <c r="F26" s="15"/>
      <c r="G26" s="15"/>
      <c r="H26" s="15"/>
      <c r="I26" s="14"/>
      <c r="J26" s="15"/>
      <c r="K26" s="15"/>
      <c r="L26" s="15"/>
      <c r="M26" s="99"/>
      <c r="N26" s="100"/>
      <c r="O26" s="15"/>
      <c r="P26" s="15"/>
      <c r="Q26" s="15"/>
      <c r="R26" s="14"/>
      <c r="S26" s="15"/>
      <c r="T26" s="15"/>
      <c r="U26" s="15"/>
      <c r="V26" s="15"/>
      <c r="W26" s="15"/>
      <c r="X26" s="15"/>
      <c r="Y26" s="15"/>
      <c r="Z26" s="15"/>
      <c r="AA26" s="15"/>
      <c r="AB26" s="15"/>
      <c r="AC26" s="15"/>
      <c r="AD26" s="15"/>
      <c r="AE26" s="15"/>
      <c r="AF26" s="15"/>
      <c r="AG26" s="15"/>
      <c r="AH26" s="15"/>
      <c r="AI26" s="15"/>
      <c r="AJ26" s="15"/>
      <c r="AK26" s="15"/>
      <c r="AL26" s="15"/>
      <c r="AM26" s="14"/>
      <c r="AN26" s="14"/>
      <c r="AO26" s="14"/>
      <c r="AP26" s="14"/>
      <c r="AQ26" s="101"/>
      <c r="AR26" s="8"/>
      <c r="AS26" s="8"/>
      <c r="AT26" s="8"/>
      <c r="AU26" s="8"/>
    </row>
    <row r="27" spans="1:48" ht="11.25" customHeight="1">
      <c r="A27" s="7"/>
      <c r="B27" s="7"/>
      <c r="C27" s="7"/>
      <c r="D27" s="14"/>
      <c r="E27" s="15"/>
      <c r="F27" s="15"/>
      <c r="G27" s="15"/>
      <c r="H27" s="14"/>
      <c r="I27" s="15"/>
      <c r="J27" s="102"/>
      <c r="K27" s="102"/>
      <c r="L27" s="99"/>
      <c r="M27" s="100"/>
      <c r="N27" s="15"/>
      <c r="O27" s="15"/>
      <c r="P27" s="15"/>
      <c r="Q27" s="15"/>
      <c r="R27" s="15"/>
      <c r="S27" s="15"/>
      <c r="T27" s="15"/>
      <c r="U27" s="15"/>
      <c r="V27" s="15"/>
      <c r="W27" s="15"/>
      <c r="X27" s="14"/>
      <c r="Y27" s="14"/>
      <c r="Z27" s="14"/>
      <c r="AA27" s="14"/>
      <c r="AB27" s="14"/>
      <c r="AC27" s="14"/>
      <c r="AD27" s="14"/>
      <c r="AE27" s="14"/>
      <c r="AF27" s="14"/>
      <c r="AG27" s="14"/>
      <c r="AH27" s="14"/>
      <c r="AI27" s="14"/>
      <c r="AJ27" s="14"/>
      <c r="AK27" s="14"/>
      <c r="AL27" s="14"/>
      <c r="AM27" s="101"/>
      <c r="AN27" s="101"/>
      <c r="AO27" s="101"/>
      <c r="AP27" s="101"/>
      <c r="AQ27" s="8"/>
      <c r="AR27" s="8"/>
      <c r="AS27" s="8"/>
      <c r="AT27" s="8"/>
    </row>
    <row r="28" spans="1:48" ht="11.25" customHeight="1">
      <c r="A28" s="7"/>
      <c r="B28" s="7"/>
      <c r="C28" s="7"/>
      <c r="D28" s="14"/>
      <c r="E28" s="15"/>
      <c r="F28" s="15"/>
      <c r="G28" s="15"/>
      <c r="H28" s="14"/>
      <c r="I28" s="15"/>
      <c r="J28" s="102"/>
      <c r="K28" s="102"/>
      <c r="L28" s="99"/>
      <c r="M28" s="100"/>
      <c r="N28" s="15"/>
      <c r="O28" s="15"/>
      <c r="P28" s="15"/>
      <c r="Q28" s="15"/>
      <c r="R28" s="15"/>
      <c r="S28" s="15"/>
      <c r="T28" s="15"/>
      <c r="U28" s="15"/>
      <c r="V28" s="15"/>
      <c r="W28" s="15"/>
      <c r="X28" s="14"/>
      <c r="Y28" s="14"/>
      <c r="Z28" s="14"/>
      <c r="AA28" s="14"/>
      <c r="AB28" s="14"/>
      <c r="AC28" s="14"/>
      <c r="AD28" s="14"/>
      <c r="AE28" s="14"/>
      <c r="AF28" s="14"/>
      <c r="AG28" s="14"/>
      <c r="AH28" s="14"/>
      <c r="AI28" s="14"/>
      <c r="AJ28" s="14"/>
      <c r="AK28" s="14"/>
      <c r="AL28" s="14"/>
      <c r="AM28" s="101"/>
      <c r="AN28" s="101"/>
      <c r="AO28" s="101"/>
      <c r="AP28" s="101"/>
      <c r="AQ28" s="8"/>
      <c r="AR28" s="8"/>
      <c r="AS28" s="8"/>
      <c r="AT28" s="8"/>
    </row>
    <row r="29" spans="1:48">
      <c r="A29" s="7"/>
      <c r="B29" s="7"/>
      <c r="C29" s="7"/>
      <c r="D29" s="14"/>
      <c r="E29" s="15"/>
      <c r="F29" s="15"/>
      <c r="G29" s="15"/>
      <c r="H29" s="14"/>
      <c r="I29" s="15"/>
      <c r="J29" s="102"/>
      <c r="K29" s="102"/>
      <c r="L29" s="99"/>
      <c r="M29" s="100"/>
      <c r="N29" s="15"/>
      <c r="O29" s="15"/>
      <c r="P29" s="15"/>
      <c r="Q29" s="15"/>
      <c r="R29" s="15"/>
      <c r="S29" s="15"/>
      <c r="T29" s="15"/>
      <c r="U29" s="15"/>
      <c r="V29" s="15"/>
      <c r="W29" s="15"/>
      <c r="X29" s="14"/>
      <c r="Y29" s="14"/>
      <c r="Z29" s="14"/>
      <c r="AA29" s="14"/>
      <c r="AB29" s="14"/>
      <c r="AC29" s="14"/>
      <c r="AD29" s="14"/>
      <c r="AE29" s="14"/>
      <c r="AF29" s="14"/>
      <c r="AG29" s="14"/>
      <c r="AH29" s="14"/>
      <c r="AI29" s="14"/>
      <c r="AJ29" s="14"/>
      <c r="AK29" s="14"/>
      <c r="AL29" s="14"/>
      <c r="AM29" s="101"/>
      <c r="AN29" s="101"/>
      <c r="AO29" s="101"/>
      <c r="AP29" s="101"/>
      <c r="AQ29" s="8"/>
      <c r="AR29" s="8"/>
      <c r="AS29" s="8"/>
      <c r="AT29" s="8"/>
    </row>
    <row r="30" spans="1:48">
      <c r="A30" s="7"/>
      <c r="B30" s="7"/>
      <c r="C30" s="7"/>
      <c r="D30" s="14"/>
      <c r="E30" s="15"/>
      <c r="F30" s="15"/>
      <c r="G30" s="15"/>
      <c r="H30" s="14"/>
      <c r="I30" s="15"/>
      <c r="J30" s="102"/>
      <c r="K30" s="102"/>
      <c r="L30" s="99"/>
      <c r="M30" s="100"/>
      <c r="N30" s="15"/>
      <c r="O30" s="15"/>
      <c r="P30" s="15"/>
      <c r="Q30" s="15"/>
      <c r="R30" s="15"/>
      <c r="S30" s="15"/>
      <c r="T30" s="15"/>
      <c r="U30" s="15"/>
      <c r="V30" s="15"/>
      <c r="W30" s="15"/>
      <c r="X30" s="14"/>
      <c r="Y30" s="14"/>
      <c r="Z30" s="14"/>
      <c r="AA30" s="14"/>
      <c r="AB30" s="14"/>
      <c r="AC30" s="14"/>
      <c r="AD30" s="14"/>
      <c r="AE30" s="14"/>
      <c r="AF30" s="14"/>
      <c r="AG30" s="14"/>
      <c r="AH30" s="14"/>
      <c r="AI30" s="14"/>
      <c r="AJ30" s="14"/>
      <c r="AK30" s="14"/>
      <c r="AL30" s="14"/>
      <c r="AM30" s="101"/>
      <c r="AN30" s="101"/>
      <c r="AO30" s="101"/>
      <c r="AP30" s="101"/>
      <c r="AQ30" s="8"/>
      <c r="AR30" s="8"/>
      <c r="AS30" s="8"/>
      <c r="AT30" s="8"/>
    </row>
    <row r="31" spans="1:48">
      <c r="A31" s="7"/>
      <c r="B31" s="7"/>
      <c r="C31" s="7"/>
      <c r="D31" s="14"/>
      <c r="E31" s="15"/>
      <c r="F31" s="15"/>
      <c r="G31" s="15"/>
      <c r="H31" s="14"/>
      <c r="I31" s="15"/>
      <c r="J31" s="102"/>
      <c r="K31" s="102"/>
      <c r="L31" s="99"/>
      <c r="M31" s="100"/>
      <c r="N31" s="15"/>
      <c r="O31" s="15"/>
      <c r="P31" s="15"/>
      <c r="Q31" s="15"/>
      <c r="R31" s="15"/>
      <c r="S31" s="15"/>
      <c r="T31" s="15"/>
      <c r="U31" s="15"/>
      <c r="V31" s="15"/>
      <c r="W31" s="15"/>
      <c r="X31" s="14"/>
      <c r="Y31" s="14"/>
      <c r="Z31" s="14"/>
      <c r="AA31" s="14"/>
      <c r="AB31" s="14"/>
      <c r="AC31" s="14"/>
      <c r="AD31" s="14"/>
      <c r="AE31" s="14"/>
      <c r="AF31" s="14"/>
      <c r="AG31" s="14"/>
      <c r="AH31" s="14"/>
      <c r="AI31" s="14"/>
      <c r="AJ31" s="14"/>
      <c r="AK31" s="14"/>
      <c r="AL31" s="14"/>
      <c r="AM31" s="101"/>
      <c r="AN31" s="101"/>
      <c r="AO31" s="101"/>
      <c r="AP31" s="101"/>
      <c r="AQ31" s="8"/>
      <c r="AR31" s="8"/>
      <c r="AS31" s="8"/>
      <c r="AT31" s="8"/>
    </row>
    <row r="32" spans="1:48">
      <c r="A32" s="7"/>
      <c r="B32" s="7"/>
      <c r="C32" s="7"/>
      <c r="D32" s="14"/>
      <c r="E32" s="15"/>
      <c r="F32" s="15"/>
      <c r="G32" s="15"/>
      <c r="H32" s="14"/>
      <c r="I32" s="15"/>
      <c r="J32" s="102"/>
      <c r="K32" s="102"/>
      <c r="L32" s="99"/>
      <c r="M32" s="100"/>
      <c r="N32" s="15"/>
      <c r="O32" s="15"/>
      <c r="P32" s="15"/>
      <c r="Q32" s="15"/>
      <c r="R32" s="15"/>
      <c r="S32" s="15"/>
      <c r="T32" s="15"/>
      <c r="U32" s="15"/>
      <c r="V32" s="15"/>
      <c r="W32" s="15"/>
      <c r="X32" s="14"/>
      <c r="Y32" s="14"/>
      <c r="Z32" s="14"/>
      <c r="AA32" s="14"/>
      <c r="AB32" s="14"/>
      <c r="AC32" s="14"/>
      <c r="AD32" s="14"/>
      <c r="AE32" s="14"/>
      <c r="AF32" s="14"/>
      <c r="AG32" s="14"/>
      <c r="AH32" s="14"/>
      <c r="AI32" s="14"/>
      <c r="AJ32" s="14"/>
      <c r="AK32" s="14"/>
      <c r="AL32" s="14"/>
      <c r="AM32" s="101"/>
      <c r="AN32" s="101"/>
      <c r="AO32" s="101"/>
      <c r="AP32" s="101"/>
      <c r="AQ32" s="8"/>
      <c r="AR32" s="8"/>
      <c r="AS32" s="8"/>
      <c r="AT32" s="8"/>
    </row>
    <row r="33" spans="1:46">
      <c r="A33" s="7"/>
      <c r="B33" s="7"/>
      <c r="C33" s="7"/>
      <c r="D33" s="14"/>
      <c r="E33" s="15"/>
      <c r="F33" s="15"/>
      <c r="G33" s="15"/>
      <c r="H33" s="14"/>
      <c r="I33" s="15"/>
      <c r="J33" s="102"/>
      <c r="K33" s="102"/>
      <c r="L33" s="99"/>
      <c r="M33" s="100"/>
      <c r="N33" s="15"/>
      <c r="O33" s="15"/>
      <c r="P33" s="15"/>
      <c r="Q33" s="15"/>
      <c r="R33" s="15"/>
      <c r="S33" s="15"/>
      <c r="T33" s="15"/>
      <c r="U33" s="15"/>
      <c r="V33" s="15"/>
      <c r="W33" s="15"/>
      <c r="X33" s="14"/>
      <c r="Y33" s="14"/>
      <c r="Z33" s="14"/>
      <c r="AA33" s="14"/>
      <c r="AB33" s="14"/>
      <c r="AC33" s="14"/>
      <c r="AD33" s="14"/>
      <c r="AE33" s="14"/>
      <c r="AF33" s="14"/>
      <c r="AG33" s="14"/>
      <c r="AH33" s="14"/>
      <c r="AI33" s="14"/>
      <c r="AJ33" s="14"/>
      <c r="AK33" s="14"/>
      <c r="AL33" s="14"/>
      <c r="AM33" s="101"/>
      <c r="AN33" s="101"/>
      <c r="AO33" s="101"/>
      <c r="AP33" s="101"/>
      <c r="AQ33" s="8"/>
      <c r="AR33" s="8"/>
      <c r="AS33" s="8"/>
      <c r="AT33" s="8"/>
    </row>
    <row r="34" spans="1:46">
      <c r="A34" s="7"/>
      <c r="B34" s="7"/>
      <c r="C34" s="7"/>
      <c r="D34" s="14"/>
      <c r="E34" s="15"/>
      <c r="F34" s="15"/>
      <c r="G34" s="15"/>
      <c r="H34" s="14"/>
      <c r="I34" s="15"/>
      <c r="J34" s="102"/>
      <c r="K34" s="102"/>
      <c r="L34" s="99"/>
      <c r="M34" s="100"/>
      <c r="N34" s="15"/>
      <c r="O34" s="15"/>
      <c r="P34" s="15"/>
      <c r="Q34" s="15"/>
      <c r="R34" s="15"/>
      <c r="S34" s="15"/>
      <c r="T34" s="15"/>
      <c r="U34" s="15"/>
      <c r="V34" s="15"/>
      <c r="W34" s="15"/>
      <c r="X34" s="14"/>
      <c r="Y34" s="14"/>
      <c r="Z34" s="14"/>
      <c r="AA34" s="14"/>
      <c r="AB34" s="14"/>
      <c r="AC34" s="14"/>
      <c r="AD34" s="14"/>
      <c r="AE34" s="14"/>
      <c r="AF34" s="14"/>
      <c r="AG34" s="14"/>
      <c r="AH34" s="14"/>
      <c r="AI34" s="14"/>
      <c r="AJ34" s="14"/>
      <c r="AK34" s="14"/>
      <c r="AL34" s="14"/>
      <c r="AM34" s="101"/>
      <c r="AN34" s="101"/>
      <c r="AO34" s="101"/>
      <c r="AP34" s="101"/>
      <c r="AQ34" s="8"/>
      <c r="AR34" s="8"/>
      <c r="AS34" s="8"/>
      <c r="AT34" s="8"/>
    </row>
    <row r="35" spans="1:46">
      <c r="A35" s="7"/>
      <c r="B35" s="7"/>
      <c r="C35" s="7"/>
      <c r="D35" s="14"/>
      <c r="E35" s="15"/>
      <c r="F35" s="15"/>
      <c r="G35" s="15"/>
      <c r="H35" s="14"/>
      <c r="I35" s="15"/>
      <c r="J35" s="102"/>
      <c r="K35" s="102"/>
      <c r="L35" s="99"/>
      <c r="M35" s="100"/>
      <c r="N35" s="15"/>
      <c r="O35" s="15"/>
      <c r="P35" s="15"/>
      <c r="Q35" s="15"/>
      <c r="R35" s="15"/>
      <c r="S35" s="15"/>
      <c r="T35" s="15"/>
      <c r="U35" s="15"/>
      <c r="V35" s="15"/>
      <c r="W35" s="15"/>
      <c r="X35" s="14"/>
      <c r="Y35" s="14"/>
      <c r="Z35" s="14"/>
      <c r="AA35" s="14"/>
      <c r="AB35" s="14"/>
      <c r="AC35" s="14"/>
      <c r="AD35" s="14"/>
      <c r="AE35" s="14"/>
      <c r="AF35" s="14"/>
      <c r="AG35" s="14"/>
      <c r="AH35" s="14"/>
      <c r="AI35" s="14"/>
      <c r="AJ35" s="14"/>
      <c r="AK35" s="14"/>
      <c r="AL35" s="14"/>
      <c r="AM35" s="101"/>
      <c r="AN35" s="101"/>
      <c r="AO35" s="101"/>
      <c r="AP35" s="101"/>
      <c r="AQ35" s="8"/>
      <c r="AR35" s="8"/>
      <c r="AS35" s="8"/>
      <c r="AT35" s="8"/>
    </row>
    <row r="36" spans="1:46">
      <c r="A36" s="7"/>
      <c r="B36" s="7"/>
      <c r="C36" s="7"/>
      <c r="D36" s="14"/>
      <c r="E36" s="15"/>
      <c r="F36" s="15"/>
      <c r="G36" s="15"/>
      <c r="H36" s="14"/>
      <c r="I36" s="15"/>
      <c r="J36" s="102"/>
      <c r="K36" s="102"/>
      <c r="L36" s="99"/>
      <c r="M36" s="100"/>
      <c r="N36" s="15"/>
      <c r="O36" s="15"/>
      <c r="P36" s="15"/>
      <c r="Q36" s="15"/>
      <c r="R36" s="15"/>
      <c r="S36" s="15"/>
      <c r="T36" s="15"/>
      <c r="U36" s="15"/>
      <c r="V36" s="15"/>
      <c r="W36" s="15"/>
      <c r="X36" s="14"/>
      <c r="Y36" s="14"/>
      <c r="Z36" s="14"/>
      <c r="AA36" s="14"/>
      <c r="AB36" s="14"/>
      <c r="AC36" s="14"/>
      <c r="AD36" s="14"/>
      <c r="AE36" s="14"/>
      <c r="AF36" s="14"/>
      <c r="AG36" s="14"/>
      <c r="AH36" s="14"/>
      <c r="AI36" s="14"/>
      <c r="AJ36" s="14"/>
      <c r="AK36" s="14"/>
      <c r="AL36" s="14"/>
      <c r="AM36" s="101"/>
      <c r="AN36" s="101"/>
      <c r="AO36" s="101"/>
      <c r="AP36" s="101"/>
      <c r="AQ36" s="8"/>
      <c r="AR36" s="8"/>
      <c r="AS36" s="8"/>
      <c r="AT36" s="8"/>
    </row>
    <row r="37" spans="1:46">
      <c r="A37" s="98"/>
      <c r="B37" s="14"/>
      <c r="C37" s="15"/>
      <c r="D37" s="99"/>
      <c r="E37" s="15"/>
      <c r="F37" s="15"/>
      <c r="G37" s="15"/>
      <c r="H37" s="15"/>
      <c r="I37" s="14"/>
      <c r="J37" s="15"/>
      <c r="K37" s="15"/>
      <c r="L37" s="15"/>
      <c r="M37" s="15"/>
      <c r="N37" s="14"/>
      <c r="O37" s="101"/>
      <c r="P37" s="8"/>
      <c r="S37" s="7"/>
      <c r="T37" s="7"/>
    </row>
    <row r="38" spans="1:46">
      <c r="A38" s="98"/>
      <c r="B38" s="14"/>
      <c r="C38" s="15"/>
      <c r="D38" s="99"/>
      <c r="E38" s="15"/>
      <c r="F38" s="15"/>
      <c r="G38" s="15"/>
      <c r="H38" s="15"/>
      <c r="I38" s="14"/>
      <c r="J38" s="15"/>
      <c r="K38" s="15"/>
      <c r="L38" s="15"/>
      <c r="M38" s="15"/>
      <c r="N38" s="14"/>
      <c r="O38" s="101"/>
      <c r="P38" s="8"/>
      <c r="S38" s="7"/>
      <c r="T38" s="7"/>
    </row>
    <row r="39" spans="1:46">
      <c r="A39" s="98"/>
      <c r="B39" s="14"/>
      <c r="C39" s="15"/>
      <c r="D39" s="99"/>
      <c r="E39" s="15"/>
      <c r="F39" s="15"/>
      <c r="G39" s="15"/>
      <c r="H39" s="15"/>
      <c r="I39" s="14"/>
      <c r="J39" s="15"/>
      <c r="K39" s="15"/>
      <c r="L39" s="15"/>
      <c r="M39" s="15"/>
      <c r="N39" s="14"/>
      <c r="O39" s="101"/>
      <c r="P39" s="8"/>
      <c r="S39" s="7"/>
      <c r="T39" s="7"/>
    </row>
    <row r="40" spans="1:46">
      <c r="A40" s="98"/>
      <c r="B40" s="14"/>
      <c r="C40" s="15"/>
      <c r="D40" s="99"/>
      <c r="E40" s="15"/>
      <c r="F40" s="15"/>
      <c r="G40" s="15"/>
      <c r="H40" s="15"/>
      <c r="I40" s="14"/>
      <c r="J40" s="15"/>
      <c r="K40" s="15"/>
      <c r="L40" s="15"/>
      <c r="M40" s="15"/>
      <c r="N40" s="14"/>
      <c r="O40" s="101"/>
      <c r="P40" s="8"/>
      <c r="S40" s="7"/>
      <c r="T40" s="7"/>
    </row>
    <row r="41" spans="1:46">
      <c r="A41" s="98"/>
      <c r="B41" s="14"/>
      <c r="C41" s="15"/>
      <c r="D41" s="99"/>
      <c r="E41" s="15"/>
      <c r="F41" s="15"/>
      <c r="G41" s="15"/>
      <c r="H41" s="15"/>
      <c r="I41" s="14"/>
      <c r="J41" s="15"/>
      <c r="K41" s="15"/>
      <c r="L41" s="15"/>
      <c r="M41" s="15"/>
      <c r="N41" s="14"/>
      <c r="O41" s="101"/>
      <c r="P41" s="8"/>
      <c r="S41" s="7"/>
      <c r="T41" s="7"/>
    </row>
    <row r="42" spans="1:46">
      <c r="A42" s="98"/>
      <c r="B42" s="14"/>
      <c r="C42" s="15"/>
      <c r="D42" s="99"/>
      <c r="E42" s="15"/>
      <c r="F42" s="15"/>
      <c r="G42" s="15"/>
      <c r="H42" s="15"/>
      <c r="I42" s="14"/>
      <c r="J42" s="15"/>
      <c r="K42" s="15"/>
      <c r="L42" s="15"/>
      <c r="M42" s="15"/>
      <c r="N42" s="14"/>
      <c r="O42" s="101"/>
      <c r="P42" s="8"/>
      <c r="S42" s="7"/>
      <c r="T42" s="7"/>
    </row>
    <row r="43" spans="1:46">
      <c r="A43" s="98"/>
      <c r="B43" s="14"/>
      <c r="C43" s="15"/>
      <c r="D43" s="99"/>
      <c r="E43" s="15"/>
      <c r="F43" s="15"/>
      <c r="G43" s="15"/>
      <c r="H43" s="15"/>
      <c r="I43" s="14"/>
      <c r="J43" s="15"/>
      <c r="K43" s="15"/>
      <c r="L43" s="15"/>
      <c r="M43" s="15"/>
      <c r="N43" s="14"/>
      <c r="O43" s="101"/>
      <c r="P43" s="8"/>
      <c r="S43" s="7"/>
      <c r="T43" s="7"/>
    </row>
    <row r="44" spans="1:46">
      <c r="A44" s="98"/>
      <c r="B44" s="14"/>
      <c r="C44" s="15"/>
      <c r="D44" s="99"/>
      <c r="E44" s="15"/>
      <c r="F44" s="15"/>
      <c r="G44" s="15"/>
      <c r="H44" s="15"/>
      <c r="I44" s="14"/>
      <c r="J44" s="15"/>
      <c r="K44" s="15"/>
      <c r="L44" s="15"/>
      <c r="M44" s="15"/>
      <c r="N44" s="14"/>
      <c r="O44" s="101"/>
      <c r="P44" s="8"/>
      <c r="S44" s="7"/>
      <c r="T44" s="7"/>
    </row>
    <row r="45" spans="1:46">
      <c r="A45" s="98"/>
      <c r="B45" s="14"/>
      <c r="C45" s="15"/>
      <c r="D45" s="99"/>
      <c r="E45" s="15"/>
      <c r="F45" s="15"/>
      <c r="G45" s="15"/>
      <c r="H45" s="15"/>
      <c r="I45" s="14"/>
      <c r="J45" s="15"/>
      <c r="K45" s="15"/>
      <c r="L45" s="15"/>
      <c r="M45" s="15"/>
      <c r="N45" s="14"/>
      <c r="O45" s="101"/>
      <c r="P45" s="8"/>
      <c r="S45" s="7"/>
      <c r="T45" s="7"/>
    </row>
    <row r="46" spans="1:46">
      <c r="A46" s="98"/>
      <c r="B46" s="14"/>
      <c r="C46" s="15"/>
      <c r="D46" s="99"/>
      <c r="E46" s="15"/>
      <c r="F46" s="15"/>
      <c r="G46" s="15"/>
      <c r="H46" s="15"/>
      <c r="I46" s="14"/>
      <c r="J46" s="15"/>
      <c r="K46" s="15"/>
      <c r="L46" s="15"/>
      <c r="M46" s="15"/>
      <c r="N46" s="14"/>
      <c r="O46" s="101"/>
      <c r="P46" s="8"/>
      <c r="S46" s="7"/>
      <c r="T46" s="7"/>
    </row>
    <row r="47" spans="1:46">
      <c r="A47" s="98"/>
      <c r="B47" s="14"/>
      <c r="C47" s="15"/>
      <c r="D47" s="99"/>
      <c r="E47" s="15"/>
      <c r="F47" s="15"/>
      <c r="G47" s="15"/>
      <c r="H47" s="15"/>
      <c r="I47" s="14"/>
      <c r="J47" s="15"/>
      <c r="K47" s="15"/>
      <c r="L47" s="15"/>
      <c r="M47" s="15"/>
      <c r="N47" s="14"/>
      <c r="O47" s="101"/>
      <c r="P47" s="8"/>
      <c r="S47" s="7"/>
      <c r="T47" s="7"/>
    </row>
    <row r="48" spans="1:46">
      <c r="A48" s="98"/>
      <c r="B48" s="14"/>
      <c r="C48" s="15"/>
      <c r="D48" s="99"/>
      <c r="E48" s="15"/>
      <c r="F48" s="15"/>
      <c r="G48" s="15"/>
      <c r="H48" s="15"/>
      <c r="I48" s="14"/>
      <c r="J48" s="15"/>
      <c r="K48" s="15"/>
      <c r="L48" s="15"/>
      <c r="M48" s="15"/>
      <c r="N48" s="14"/>
      <c r="O48" s="101"/>
      <c r="P48" s="8"/>
      <c r="S48" s="7"/>
      <c r="T48" s="7"/>
    </row>
    <row r="49" spans="1:20">
      <c r="A49" s="98"/>
      <c r="B49" s="14"/>
      <c r="C49" s="15"/>
      <c r="D49" s="99"/>
      <c r="E49" s="15"/>
      <c r="F49" s="15"/>
      <c r="G49" s="15"/>
      <c r="H49" s="15"/>
      <c r="I49" s="14"/>
      <c r="J49" s="15"/>
      <c r="K49" s="15"/>
      <c r="L49" s="15"/>
      <c r="M49" s="15"/>
      <c r="N49" s="14"/>
      <c r="O49" s="101"/>
      <c r="P49" s="8"/>
      <c r="S49" s="7"/>
      <c r="T49" s="7"/>
    </row>
    <row r="50" spans="1:20">
      <c r="A50" s="98"/>
      <c r="B50" s="14"/>
      <c r="C50" s="15"/>
      <c r="D50" s="99"/>
      <c r="E50" s="15"/>
      <c r="F50" s="15"/>
      <c r="G50" s="15"/>
      <c r="H50" s="15"/>
      <c r="I50" s="14"/>
      <c r="J50" s="15"/>
      <c r="K50" s="15"/>
      <c r="L50" s="15"/>
      <c r="M50" s="15"/>
      <c r="N50" s="14"/>
      <c r="O50" s="101"/>
      <c r="P50" s="8"/>
      <c r="S50" s="7"/>
      <c r="T50" s="7"/>
    </row>
    <row r="51" spans="1:20">
      <c r="A51" s="98"/>
      <c r="B51" s="14"/>
      <c r="C51" s="15"/>
      <c r="D51" s="99"/>
      <c r="E51" s="15"/>
      <c r="F51" s="15"/>
      <c r="G51" s="15"/>
      <c r="H51" s="15"/>
      <c r="I51" s="14"/>
      <c r="J51" s="15"/>
      <c r="K51" s="15"/>
      <c r="L51" s="15"/>
      <c r="M51" s="15"/>
      <c r="N51" s="14"/>
      <c r="O51" s="101"/>
      <c r="P51" s="8"/>
      <c r="S51" s="7"/>
      <c r="T51" s="7"/>
    </row>
    <row r="52" spans="1:20">
      <c r="A52" s="98"/>
      <c r="B52" s="14"/>
      <c r="C52" s="15"/>
      <c r="D52" s="99"/>
      <c r="E52" s="15"/>
      <c r="F52" s="15"/>
      <c r="G52" s="15"/>
      <c r="H52" s="15"/>
      <c r="I52" s="14"/>
      <c r="J52" s="15"/>
      <c r="K52" s="15"/>
      <c r="L52" s="15"/>
      <c r="M52" s="15"/>
      <c r="N52" s="14"/>
      <c r="O52" s="101"/>
      <c r="P52" s="8"/>
      <c r="S52" s="7"/>
      <c r="T52" s="7"/>
    </row>
    <row r="53" spans="1:20">
      <c r="A53" s="98"/>
      <c r="B53" s="14"/>
      <c r="C53" s="15"/>
      <c r="D53" s="99"/>
      <c r="E53" s="15"/>
      <c r="F53" s="15"/>
      <c r="G53" s="15"/>
      <c r="H53" s="15"/>
      <c r="I53" s="14"/>
      <c r="J53" s="15"/>
      <c r="K53" s="15"/>
      <c r="L53" s="15"/>
      <c r="M53" s="15"/>
      <c r="N53" s="14"/>
      <c r="O53" s="101"/>
      <c r="P53" s="8"/>
      <c r="S53" s="7"/>
      <c r="T53" s="7"/>
    </row>
    <row r="54" spans="1:20">
      <c r="A54" s="98"/>
      <c r="B54" s="14"/>
      <c r="C54" s="15"/>
      <c r="D54" s="99"/>
      <c r="E54" s="15"/>
      <c r="F54" s="15"/>
      <c r="G54" s="15"/>
      <c r="H54" s="15"/>
      <c r="I54" s="14"/>
      <c r="J54" s="15"/>
      <c r="K54" s="15"/>
      <c r="L54" s="15"/>
      <c r="M54" s="15"/>
      <c r="N54" s="14"/>
      <c r="O54" s="101"/>
      <c r="P54" s="8"/>
      <c r="S54" s="7"/>
      <c r="T54" s="7"/>
    </row>
    <row r="55" spans="1:20">
      <c r="A55" s="98"/>
      <c r="B55" s="14"/>
      <c r="C55" s="15"/>
      <c r="D55" s="99"/>
      <c r="E55" s="15"/>
      <c r="F55" s="15"/>
      <c r="G55" s="15"/>
      <c r="H55" s="15"/>
      <c r="I55" s="14"/>
      <c r="J55" s="15"/>
      <c r="K55" s="15"/>
      <c r="L55" s="15"/>
      <c r="M55" s="15"/>
      <c r="N55" s="14"/>
      <c r="O55" s="101"/>
      <c r="P55" s="8"/>
      <c r="S55" s="7"/>
      <c r="T55" s="7"/>
    </row>
    <row r="56" spans="1:20">
      <c r="A56" s="98"/>
      <c r="B56" s="14"/>
      <c r="C56" s="15"/>
      <c r="D56" s="99"/>
      <c r="E56" s="15"/>
      <c r="F56" s="15"/>
      <c r="G56" s="15"/>
      <c r="H56" s="15"/>
      <c r="I56" s="14"/>
      <c r="J56" s="15"/>
      <c r="K56" s="15"/>
      <c r="L56" s="15"/>
      <c r="M56" s="15"/>
      <c r="N56" s="14"/>
      <c r="O56" s="101"/>
      <c r="P56" s="8"/>
      <c r="S56" s="7"/>
      <c r="T56" s="7"/>
    </row>
    <row r="57" spans="1:20">
      <c r="A57" s="98"/>
      <c r="B57" s="14"/>
      <c r="C57" s="15"/>
      <c r="D57" s="99"/>
      <c r="E57" s="15"/>
      <c r="F57" s="15"/>
      <c r="G57" s="15"/>
      <c r="H57" s="15"/>
      <c r="I57" s="14"/>
      <c r="J57" s="15"/>
      <c r="K57" s="15"/>
      <c r="L57" s="15"/>
      <c r="M57" s="15"/>
      <c r="N57" s="14"/>
      <c r="O57" s="101"/>
      <c r="P57" s="8"/>
      <c r="S57" s="7"/>
      <c r="T57" s="7"/>
    </row>
    <row r="58" spans="1:20">
      <c r="A58" s="98"/>
      <c r="B58" s="14"/>
      <c r="C58" s="15"/>
      <c r="D58" s="99"/>
      <c r="E58" s="15"/>
      <c r="F58" s="15"/>
      <c r="G58" s="15"/>
      <c r="H58" s="15"/>
      <c r="I58" s="14"/>
      <c r="J58" s="15"/>
      <c r="K58" s="15"/>
      <c r="L58" s="15"/>
      <c r="M58" s="15"/>
      <c r="N58" s="14"/>
      <c r="O58" s="101"/>
      <c r="P58" s="8"/>
      <c r="S58" s="7"/>
      <c r="T58" s="7"/>
    </row>
    <row r="59" spans="1:20">
      <c r="A59" s="98"/>
      <c r="B59" s="14"/>
      <c r="C59" s="15"/>
      <c r="D59" s="99"/>
      <c r="E59" s="15"/>
      <c r="F59" s="15"/>
      <c r="G59" s="15"/>
      <c r="H59" s="15"/>
      <c r="I59" s="14"/>
      <c r="J59" s="15"/>
      <c r="K59" s="15"/>
      <c r="L59" s="15"/>
      <c r="M59" s="15"/>
      <c r="N59" s="14"/>
      <c r="O59" s="101"/>
      <c r="P59" s="8"/>
      <c r="S59" s="7"/>
      <c r="T59" s="7"/>
    </row>
    <row r="60" spans="1:20">
      <c r="A60" s="98"/>
      <c r="B60" s="14"/>
      <c r="C60" s="15"/>
      <c r="D60" s="99"/>
      <c r="E60" s="15"/>
      <c r="F60" s="15"/>
      <c r="G60" s="15"/>
      <c r="H60" s="15"/>
      <c r="I60" s="14"/>
      <c r="J60" s="15"/>
      <c r="K60" s="15"/>
      <c r="L60" s="15"/>
      <c r="M60" s="15"/>
      <c r="N60" s="14"/>
      <c r="O60" s="101"/>
      <c r="P60" s="8"/>
      <c r="S60" s="7"/>
      <c r="T60" s="7"/>
    </row>
    <row r="61" spans="1:20">
      <c r="A61" s="98"/>
      <c r="B61" s="14"/>
      <c r="C61" s="15"/>
      <c r="D61" s="99"/>
      <c r="E61" s="15"/>
      <c r="F61" s="15"/>
      <c r="G61" s="15"/>
      <c r="H61" s="15"/>
      <c r="I61" s="14"/>
      <c r="J61" s="15"/>
      <c r="K61" s="15"/>
      <c r="L61" s="15"/>
      <c r="M61" s="15"/>
      <c r="N61" s="14"/>
      <c r="O61" s="101"/>
      <c r="P61" s="8"/>
      <c r="S61" s="7"/>
      <c r="T61" s="7"/>
    </row>
    <row r="62" spans="1:20">
      <c r="A62" s="98"/>
      <c r="B62" s="14"/>
      <c r="C62" s="15"/>
      <c r="D62" s="99"/>
      <c r="E62" s="15"/>
      <c r="F62" s="15"/>
      <c r="G62" s="15"/>
      <c r="H62" s="15"/>
      <c r="I62" s="14"/>
      <c r="J62" s="15"/>
      <c r="K62" s="15"/>
      <c r="L62" s="15"/>
      <c r="M62" s="15"/>
      <c r="N62" s="14"/>
      <c r="O62" s="101"/>
      <c r="P62" s="8"/>
      <c r="S62" s="7"/>
      <c r="T62" s="7"/>
    </row>
    <row r="63" spans="1:20">
      <c r="A63" s="98"/>
      <c r="B63" s="14"/>
      <c r="C63" s="15"/>
      <c r="D63" s="99"/>
      <c r="E63" s="15"/>
      <c r="F63" s="15"/>
      <c r="G63" s="15"/>
      <c r="H63" s="15"/>
      <c r="I63" s="14"/>
      <c r="J63" s="15"/>
      <c r="K63" s="15"/>
      <c r="L63" s="15"/>
      <c r="M63" s="15"/>
      <c r="N63" s="14"/>
      <c r="O63" s="101"/>
      <c r="P63" s="8"/>
      <c r="S63" s="7"/>
      <c r="T63" s="7"/>
    </row>
    <row r="64" spans="1:20">
      <c r="A64" s="98"/>
      <c r="B64" s="14"/>
      <c r="C64" s="15"/>
      <c r="D64" s="99"/>
      <c r="E64" s="15"/>
      <c r="F64" s="15"/>
      <c r="G64" s="15"/>
      <c r="H64" s="15"/>
      <c r="I64" s="14"/>
      <c r="J64" s="15"/>
      <c r="K64" s="15"/>
      <c r="L64" s="15"/>
      <c r="M64" s="15"/>
      <c r="N64" s="14"/>
      <c r="O64" s="101"/>
      <c r="P64" s="8"/>
      <c r="S64" s="7"/>
      <c r="T64" s="7"/>
    </row>
    <row r="65" spans="1:20">
      <c r="A65" s="98"/>
      <c r="B65" s="14"/>
      <c r="C65" s="15"/>
      <c r="D65" s="99"/>
      <c r="E65" s="15"/>
      <c r="F65" s="15"/>
      <c r="G65" s="15"/>
      <c r="H65" s="15"/>
      <c r="I65" s="14"/>
      <c r="J65" s="15"/>
      <c r="K65" s="15"/>
      <c r="L65" s="15"/>
      <c r="M65" s="15"/>
      <c r="N65" s="14"/>
      <c r="O65" s="101"/>
      <c r="P65" s="8"/>
      <c r="S65" s="7"/>
      <c r="T65" s="7"/>
    </row>
    <row r="66" spans="1:20">
      <c r="A66" s="98"/>
      <c r="B66" s="14"/>
      <c r="C66" s="15"/>
      <c r="D66" s="99"/>
      <c r="E66" s="15"/>
      <c r="F66" s="15"/>
      <c r="G66" s="15"/>
      <c r="H66" s="15"/>
      <c r="I66" s="14"/>
      <c r="J66" s="15"/>
      <c r="K66" s="15"/>
      <c r="L66" s="15"/>
      <c r="M66" s="15"/>
      <c r="N66" s="14"/>
      <c r="O66" s="101"/>
      <c r="P66" s="8"/>
      <c r="S66" s="7"/>
      <c r="T66" s="7"/>
    </row>
    <row r="67" spans="1:20">
      <c r="A67" s="98"/>
      <c r="B67" s="14"/>
      <c r="C67" s="15"/>
      <c r="D67" s="99"/>
      <c r="E67" s="15"/>
      <c r="F67" s="15"/>
      <c r="G67" s="15"/>
      <c r="H67" s="15"/>
      <c r="I67" s="14"/>
      <c r="J67" s="15"/>
      <c r="K67" s="15"/>
      <c r="L67" s="15"/>
      <c r="M67" s="15"/>
      <c r="N67" s="14"/>
      <c r="O67" s="101"/>
      <c r="P67" s="8"/>
      <c r="S67" s="7"/>
      <c r="T67" s="7"/>
    </row>
    <row r="68" spans="1:20">
      <c r="A68" s="98"/>
      <c r="B68" s="14"/>
      <c r="C68" s="15"/>
      <c r="D68" s="99"/>
      <c r="E68" s="15"/>
      <c r="F68" s="15"/>
      <c r="G68" s="15"/>
      <c r="H68" s="15"/>
      <c r="I68" s="14"/>
      <c r="J68" s="15"/>
      <c r="K68" s="15"/>
      <c r="L68" s="15"/>
      <c r="M68" s="15"/>
      <c r="N68" s="14"/>
      <c r="O68" s="101"/>
      <c r="P68" s="8"/>
      <c r="S68" s="7"/>
      <c r="T68" s="7"/>
    </row>
    <row r="69" spans="1:20">
      <c r="A69" s="98"/>
      <c r="B69" s="14"/>
      <c r="C69" s="15"/>
      <c r="D69" s="99"/>
      <c r="E69" s="15"/>
      <c r="F69" s="15"/>
      <c r="G69" s="15"/>
      <c r="H69" s="15"/>
      <c r="I69" s="14"/>
      <c r="J69" s="15"/>
      <c r="K69" s="15"/>
      <c r="L69" s="15"/>
      <c r="M69" s="15"/>
      <c r="N69" s="14"/>
      <c r="O69" s="101"/>
      <c r="P69" s="8"/>
      <c r="S69" s="7"/>
      <c r="T69" s="7"/>
    </row>
    <row r="70" spans="1:20">
      <c r="A70" s="98"/>
      <c r="B70" s="14"/>
      <c r="C70" s="15"/>
      <c r="D70" s="99"/>
      <c r="E70" s="15"/>
      <c r="F70" s="15"/>
      <c r="G70" s="15"/>
      <c r="H70" s="15"/>
      <c r="I70" s="14"/>
      <c r="J70" s="15"/>
      <c r="K70" s="15"/>
      <c r="L70" s="15"/>
      <c r="M70" s="15"/>
      <c r="N70" s="14"/>
      <c r="O70" s="101"/>
      <c r="P70" s="8"/>
      <c r="S70" s="7"/>
      <c r="T70" s="7"/>
    </row>
    <row r="71" spans="1:20">
      <c r="A71" s="98"/>
      <c r="B71" s="14"/>
      <c r="C71" s="15"/>
      <c r="D71" s="99"/>
      <c r="E71" s="15"/>
      <c r="F71" s="15"/>
      <c r="G71" s="15"/>
      <c r="H71" s="15"/>
      <c r="I71" s="14"/>
      <c r="J71" s="15"/>
      <c r="K71" s="15"/>
      <c r="L71" s="15"/>
      <c r="M71" s="15"/>
      <c r="N71" s="14"/>
      <c r="O71" s="101"/>
      <c r="P71" s="8"/>
      <c r="S71" s="7"/>
      <c r="T71" s="7"/>
    </row>
    <row r="72" spans="1:20">
      <c r="A72" s="98"/>
      <c r="B72" s="14"/>
      <c r="C72" s="15"/>
      <c r="D72" s="99"/>
      <c r="E72" s="15"/>
      <c r="F72" s="15"/>
      <c r="G72" s="15"/>
      <c r="H72" s="15"/>
      <c r="I72" s="14"/>
      <c r="J72" s="15"/>
      <c r="K72" s="15"/>
      <c r="L72" s="15"/>
      <c r="M72" s="15"/>
      <c r="N72" s="14"/>
      <c r="O72" s="101"/>
      <c r="P72" s="8"/>
      <c r="S72" s="7"/>
      <c r="T72" s="7"/>
    </row>
    <row r="73" spans="1:20">
      <c r="A73" s="98"/>
      <c r="B73" s="14"/>
      <c r="C73" s="15"/>
      <c r="D73" s="99"/>
      <c r="E73" s="15"/>
      <c r="F73" s="15"/>
      <c r="G73" s="15"/>
      <c r="H73" s="15"/>
      <c r="I73" s="14"/>
      <c r="J73" s="15"/>
      <c r="K73" s="15"/>
      <c r="L73" s="15"/>
      <c r="M73" s="15"/>
      <c r="N73" s="14"/>
      <c r="O73" s="101"/>
      <c r="P73" s="8"/>
      <c r="S73" s="7"/>
      <c r="T73" s="7"/>
    </row>
    <row r="74" spans="1:20">
      <c r="A74" s="98"/>
      <c r="B74" s="14"/>
      <c r="C74" s="15"/>
      <c r="D74" s="99"/>
      <c r="E74" s="15"/>
      <c r="F74" s="15"/>
      <c r="G74" s="15"/>
      <c r="H74" s="15"/>
      <c r="I74" s="14"/>
      <c r="J74" s="15"/>
      <c r="K74" s="15"/>
      <c r="L74" s="15"/>
      <c r="M74" s="15"/>
      <c r="N74" s="14"/>
      <c r="O74" s="101"/>
      <c r="P74" s="8"/>
      <c r="S74" s="7"/>
      <c r="T74" s="7"/>
    </row>
    <row r="75" spans="1:20">
      <c r="A75" s="98"/>
      <c r="B75" s="14"/>
      <c r="C75" s="15"/>
      <c r="D75" s="99"/>
      <c r="E75" s="15"/>
      <c r="F75" s="15"/>
      <c r="G75" s="15"/>
      <c r="H75" s="15"/>
      <c r="I75" s="14"/>
      <c r="J75" s="15"/>
      <c r="K75" s="15"/>
      <c r="L75" s="15"/>
      <c r="M75" s="15"/>
      <c r="N75" s="14"/>
      <c r="O75" s="101"/>
      <c r="P75" s="8"/>
      <c r="S75" s="7"/>
      <c r="T75" s="7"/>
    </row>
    <row r="76" spans="1:20">
      <c r="A76" s="98"/>
      <c r="B76" s="14"/>
      <c r="C76" s="15"/>
      <c r="D76" s="99"/>
      <c r="E76" s="15"/>
      <c r="F76" s="15"/>
      <c r="G76" s="15"/>
      <c r="H76" s="15"/>
      <c r="I76" s="14"/>
      <c r="J76" s="15"/>
      <c r="K76" s="15"/>
      <c r="L76" s="15"/>
      <c r="M76" s="15"/>
      <c r="N76" s="14"/>
      <c r="O76" s="101"/>
      <c r="P76" s="8"/>
      <c r="S76" s="7"/>
      <c r="T76" s="7"/>
    </row>
    <row r="77" spans="1:20">
      <c r="A77" s="98"/>
      <c r="B77" s="14"/>
      <c r="C77" s="15"/>
      <c r="D77" s="99"/>
      <c r="E77" s="15"/>
      <c r="F77" s="15"/>
      <c r="G77" s="15"/>
      <c r="H77" s="15"/>
      <c r="I77" s="14"/>
      <c r="J77" s="15"/>
      <c r="K77" s="15"/>
      <c r="L77" s="15"/>
      <c r="M77" s="15"/>
      <c r="N77" s="14"/>
      <c r="O77" s="101"/>
      <c r="P77" s="8"/>
      <c r="S77" s="7"/>
      <c r="T77" s="7"/>
    </row>
    <row r="78" spans="1:20">
      <c r="A78" s="98"/>
      <c r="B78" s="14"/>
      <c r="C78" s="15"/>
      <c r="D78" s="99"/>
      <c r="E78" s="15"/>
      <c r="F78" s="15"/>
      <c r="G78" s="15"/>
      <c r="H78" s="15"/>
      <c r="I78" s="14"/>
      <c r="J78" s="15"/>
      <c r="K78" s="15"/>
      <c r="L78" s="15"/>
      <c r="M78" s="15"/>
      <c r="N78" s="14"/>
      <c r="O78" s="101"/>
      <c r="P78" s="8"/>
      <c r="S78" s="7"/>
      <c r="T78" s="7"/>
    </row>
    <row r="79" spans="1:20">
      <c r="A79" s="98"/>
      <c r="B79" s="14"/>
      <c r="C79" s="15"/>
      <c r="D79" s="99"/>
      <c r="E79" s="15"/>
      <c r="F79" s="15"/>
      <c r="G79" s="15"/>
      <c r="H79" s="15"/>
      <c r="I79" s="14"/>
      <c r="J79" s="15"/>
      <c r="K79" s="15"/>
      <c r="L79" s="15"/>
      <c r="M79" s="15"/>
      <c r="N79" s="14"/>
      <c r="O79" s="101"/>
      <c r="P79" s="8"/>
      <c r="S79" s="7"/>
      <c r="T79" s="7"/>
    </row>
    <row r="80" spans="1:20">
      <c r="A80" s="98"/>
      <c r="B80" s="14"/>
      <c r="C80" s="15"/>
      <c r="D80" s="99"/>
      <c r="E80" s="15"/>
      <c r="F80" s="15"/>
      <c r="G80" s="15"/>
      <c r="H80" s="15"/>
      <c r="I80" s="14"/>
      <c r="J80" s="15"/>
      <c r="K80" s="15"/>
      <c r="L80" s="15"/>
      <c r="M80" s="15"/>
      <c r="N80" s="14"/>
      <c r="O80" s="101"/>
      <c r="P80" s="8"/>
      <c r="S80" s="7"/>
      <c r="T80" s="7"/>
    </row>
    <row r="81" spans="1:20">
      <c r="A81" s="98"/>
      <c r="B81" s="14"/>
      <c r="C81" s="15"/>
      <c r="D81" s="99"/>
      <c r="E81" s="15"/>
      <c r="F81" s="15"/>
      <c r="G81" s="15"/>
      <c r="H81" s="15"/>
      <c r="I81" s="14"/>
      <c r="J81" s="15"/>
      <c r="K81" s="15"/>
      <c r="L81" s="15"/>
      <c r="M81" s="15"/>
      <c r="N81" s="14"/>
      <c r="O81" s="101"/>
      <c r="P81" s="8"/>
      <c r="S81" s="7"/>
      <c r="T81" s="7"/>
    </row>
    <row r="82" spans="1:20">
      <c r="A82" s="98"/>
      <c r="B82" s="14"/>
      <c r="C82" s="15"/>
      <c r="D82" s="99"/>
      <c r="E82" s="15"/>
      <c r="F82" s="15"/>
      <c r="G82" s="15"/>
      <c r="H82" s="15"/>
      <c r="I82" s="14"/>
      <c r="J82" s="15"/>
      <c r="K82" s="15"/>
      <c r="L82" s="15"/>
      <c r="M82" s="15"/>
      <c r="N82" s="14"/>
      <c r="O82" s="101"/>
      <c r="P82" s="8"/>
      <c r="S82" s="7"/>
      <c r="T82" s="7"/>
    </row>
    <row r="83" spans="1:20">
      <c r="A83" s="98"/>
      <c r="B83" s="14"/>
      <c r="C83" s="14"/>
      <c r="D83" s="15"/>
      <c r="E83" s="99"/>
      <c r="F83" s="15"/>
      <c r="G83" s="15"/>
      <c r="H83" s="15"/>
      <c r="I83" s="15"/>
      <c r="J83" s="15"/>
      <c r="K83" s="15"/>
      <c r="L83" s="15"/>
      <c r="M83" s="15"/>
      <c r="N83" s="15"/>
      <c r="O83" s="14"/>
      <c r="P83" s="101"/>
    </row>
    <row r="84" spans="1:20">
      <c r="A84" s="98"/>
      <c r="B84" s="14"/>
      <c r="C84" s="14"/>
      <c r="D84" s="15"/>
      <c r="E84" s="99"/>
      <c r="F84" s="15"/>
      <c r="G84" s="15"/>
      <c r="H84" s="15"/>
      <c r="I84" s="15"/>
      <c r="J84" s="15"/>
      <c r="K84" s="15"/>
      <c r="L84" s="15"/>
      <c r="M84" s="15"/>
      <c r="N84" s="15"/>
      <c r="O84" s="14"/>
      <c r="P84" s="101"/>
    </row>
    <row r="85" spans="1:20">
      <c r="A85" s="98"/>
      <c r="B85" s="14"/>
      <c r="C85" s="14"/>
      <c r="D85" s="15"/>
      <c r="E85" s="99"/>
      <c r="F85" s="15"/>
      <c r="G85" s="15"/>
      <c r="H85" s="15"/>
      <c r="I85" s="15"/>
      <c r="J85" s="15"/>
      <c r="K85" s="15"/>
      <c r="L85" s="15"/>
      <c r="M85" s="15"/>
      <c r="N85" s="15"/>
      <c r="O85" s="14"/>
      <c r="P85" s="101"/>
    </row>
    <row r="86" spans="1:20">
      <c r="A86" s="98"/>
      <c r="B86" s="14"/>
      <c r="C86" s="14"/>
      <c r="D86" s="15"/>
      <c r="E86" s="99"/>
      <c r="F86" s="15"/>
      <c r="G86" s="15"/>
      <c r="H86" s="15"/>
      <c r="I86" s="15"/>
      <c r="J86" s="15"/>
      <c r="K86" s="15"/>
      <c r="L86" s="15"/>
      <c r="M86" s="15"/>
      <c r="N86" s="15"/>
      <c r="O86" s="14"/>
      <c r="P86" s="101"/>
    </row>
    <row r="87" spans="1:20">
      <c r="A87" s="98"/>
      <c r="B87" s="14"/>
      <c r="C87" s="14"/>
      <c r="D87" s="15"/>
      <c r="E87" s="99"/>
      <c r="F87" s="15"/>
      <c r="G87" s="15"/>
      <c r="H87" s="15"/>
      <c r="I87" s="15"/>
      <c r="J87" s="15"/>
      <c r="K87" s="15"/>
      <c r="L87" s="15"/>
      <c r="M87" s="15"/>
      <c r="N87" s="15"/>
      <c r="O87" s="14"/>
      <c r="P87" s="101"/>
    </row>
    <row r="88" spans="1:20">
      <c r="A88" s="98"/>
      <c r="B88" s="14"/>
      <c r="C88" s="14"/>
      <c r="D88" s="15"/>
      <c r="E88" s="99"/>
      <c r="F88" s="15"/>
      <c r="G88" s="15"/>
      <c r="H88" s="15"/>
      <c r="I88" s="15"/>
      <c r="J88" s="15"/>
      <c r="K88" s="15"/>
      <c r="L88" s="15"/>
      <c r="M88" s="15"/>
      <c r="N88" s="15"/>
      <c r="O88" s="14"/>
      <c r="P88" s="101"/>
    </row>
    <row r="89" spans="1:20">
      <c r="A89" s="98"/>
      <c r="B89" s="14"/>
      <c r="C89" s="14"/>
      <c r="D89" s="15"/>
      <c r="E89" s="99"/>
      <c r="F89" s="15"/>
      <c r="G89" s="15"/>
      <c r="H89" s="15"/>
      <c r="I89" s="15"/>
      <c r="J89" s="15"/>
      <c r="K89" s="15"/>
      <c r="L89" s="15"/>
      <c r="M89" s="15"/>
      <c r="N89" s="15"/>
      <c r="O89" s="14"/>
      <c r="P89" s="101"/>
    </row>
    <row r="90" spans="1:20">
      <c r="A90" s="98"/>
      <c r="B90" s="14"/>
      <c r="C90" s="14"/>
      <c r="D90" s="15"/>
      <c r="E90" s="99"/>
      <c r="F90" s="15"/>
      <c r="G90" s="15"/>
      <c r="H90" s="15"/>
      <c r="I90" s="15"/>
      <c r="J90" s="15"/>
      <c r="K90" s="15"/>
      <c r="L90" s="15"/>
      <c r="M90" s="15"/>
      <c r="N90" s="15"/>
      <c r="O90" s="14"/>
      <c r="P90" s="101"/>
    </row>
    <row r="91" spans="1:20">
      <c r="A91" s="98"/>
      <c r="B91" s="14"/>
      <c r="C91" s="14"/>
      <c r="D91" s="15"/>
      <c r="E91" s="99"/>
      <c r="F91" s="15"/>
      <c r="G91" s="15"/>
      <c r="H91" s="15"/>
      <c r="I91" s="15"/>
      <c r="J91" s="15"/>
      <c r="K91" s="15"/>
      <c r="L91" s="15"/>
      <c r="M91" s="15"/>
      <c r="N91" s="15"/>
      <c r="O91" s="14"/>
      <c r="P91" s="101"/>
    </row>
    <row r="92" spans="1:20">
      <c r="A92" s="98"/>
      <c r="B92" s="14"/>
      <c r="C92" s="14"/>
      <c r="D92" s="15"/>
      <c r="E92" s="99"/>
      <c r="F92" s="15"/>
      <c r="G92" s="15"/>
      <c r="H92" s="15"/>
      <c r="I92" s="15"/>
      <c r="J92" s="15"/>
      <c r="K92" s="15"/>
      <c r="L92" s="15"/>
      <c r="M92" s="15"/>
      <c r="N92" s="15"/>
      <c r="O92" s="14"/>
      <c r="P92" s="101"/>
    </row>
    <row r="93" spans="1:20">
      <c r="A93" s="98"/>
      <c r="B93" s="14"/>
      <c r="C93" s="14"/>
      <c r="D93" s="15"/>
      <c r="E93" s="99"/>
      <c r="F93" s="15"/>
      <c r="G93" s="15"/>
      <c r="H93" s="15"/>
      <c r="I93" s="15"/>
      <c r="J93" s="15"/>
      <c r="K93" s="15"/>
      <c r="L93" s="15"/>
      <c r="M93" s="15"/>
      <c r="N93" s="15"/>
      <c r="O93" s="14"/>
      <c r="P93" s="101"/>
    </row>
    <row r="94" spans="1:20">
      <c r="A94" s="98"/>
      <c r="B94" s="14"/>
      <c r="C94" s="14"/>
      <c r="D94" s="15"/>
      <c r="E94" s="99"/>
      <c r="F94" s="15"/>
      <c r="G94" s="15"/>
      <c r="H94" s="15"/>
      <c r="I94" s="15"/>
      <c r="J94" s="15"/>
      <c r="K94" s="15"/>
      <c r="L94" s="15"/>
      <c r="M94" s="15"/>
      <c r="N94" s="15"/>
      <c r="O94" s="14"/>
      <c r="P94" s="101"/>
    </row>
    <row r="95" spans="1:20">
      <c r="A95" s="98"/>
      <c r="B95" s="14"/>
      <c r="C95" s="14"/>
      <c r="D95" s="15"/>
      <c r="E95" s="99"/>
      <c r="F95" s="15"/>
      <c r="G95" s="15"/>
      <c r="H95" s="15"/>
      <c r="I95" s="15"/>
      <c r="J95" s="15"/>
      <c r="K95" s="15"/>
      <c r="L95" s="15"/>
      <c r="M95" s="15"/>
      <c r="N95" s="15"/>
      <c r="O95" s="14"/>
      <c r="P95" s="101"/>
    </row>
    <row r="96" spans="1:20">
      <c r="A96" s="98"/>
      <c r="B96" s="14"/>
      <c r="C96" s="14"/>
      <c r="D96" s="15"/>
      <c r="E96" s="99"/>
      <c r="F96" s="15"/>
      <c r="G96" s="15"/>
      <c r="H96" s="15"/>
      <c r="I96" s="15"/>
      <c r="J96" s="15"/>
      <c r="K96" s="15"/>
      <c r="L96" s="15"/>
      <c r="M96" s="15"/>
      <c r="N96" s="15"/>
      <c r="O96" s="14"/>
      <c r="P96" s="101"/>
    </row>
    <row r="97" spans="1:16">
      <c r="A97" s="98"/>
      <c r="B97" s="14"/>
      <c r="C97" s="14"/>
      <c r="D97" s="15"/>
      <c r="E97" s="99"/>
      <c r="F97" s="15"/>
      <c r="G97" s="15"/>
      <c r="H97" s="15"/>
      <c r="I97" s="15"/>
      <c r="J97" s="15"/>
      <c r="K97" s="15"/>
      <c r="L97" s="15"/>
      <c r="M97" s="15"/>
      <c r="N97" s="15"/>
      <c r="O97" s="14"/>
      <c r="P97" s="101"/>
    </row>
    <row r="98" spans="1:16">
      <c r="A98" s="98"/>
      <c r="B98" s="14"/>
      <c r="C98" s="14"/>
      <c r="D98" s="15"/>
      <c r="E98" s="99"/>
      <c r="F98" s="15"/>
      <c r="G98" s="15"/>
      <c r="H98" s="15"/>
      <c r="I98" s="15"/>
      <c r="J98" s="15"/>
      <c r="K98" s="15"/>
      <c r="L98" s="15"/>
      <c r="M98" s="15"/>
      <c r="N98" s="15"/>
      <c r="O98" s="14"/>
      <c r="P98" s="101"/>
    </row>
    <row r="99" spans="1:16">
      <c r="A99" s="98"/>
      <c r="B99" s="14"/>
      <c r="C99" s="14"/>
      <c r="D99" s="15"/>
      <c r="E99" s="99"/>
      <c r="F99" s="15"/>
      <c r="G99" s="15"/>
      <c r="H99" s="15"/>
      <c r="I99" s="15"/>
      <c r="J99" s="15"/>
      <c r="K99" s="15"/>
      <c r="L99" s="15"/>
      <c r="M99" s="15"/>
      <c r="N99" s="15"/>
      <c r="O99" s="14"/>
      <c r="P99" s="101"/>
    </row>
    <row r="100" spans="1:16">
      <c r="A100" s="98"/>
      <c r="B100" s="14"/>
      <c r="C100" s="14"/>
      <c r="D100" s="15"/>
      <c r="E100" s="99"/>
      <c r="F100" s="15"/>
      <c r="G100" s="15"/>
      <c r="H100" s="15"/>
      <c r="I100" s="15"/>
      <c r="J100" s="15"/>
      <c r="K100" s="15"/>
      <c r="L100" s="15"/>
      <c r="M100" s="15"/>
      <c r="N100" s="15"/>
      <c r="O100" s="14"/>
      <c r="P100" s="101"/>
    </row>
    <row r="101" spans="1:16">
      <c r="A101" s="98"/>
      <c r="B101" s="14"/>
      <c r="C101" s="14"/>
      <c r="D101" s="15"/>
      <c r="E101" s="99"/>
      <c r="F101" s="15"/>
      <c r="G101" s="15"/>
      <c r="H101" s="15"/>
      <c r="I101" s="15"/>
      <c r="J101" s="15"/>
      <c r="K101" s="15"/>
      <c r="L101" s="15"/>
      <c r="M101" s="15"/>
      <c r="N101" s="15"/>
      <c r="O101" s="14"/>
      <c r="P101" s="101"/>
    </row>
    <row r="102" spans="1:16">
      <c r="A102" s="98"/>
      <c r="B102" s="14"/>
      <c r="C102" s="14"/>
      <c r="D102" s="15"/>
      <c r="E102" s="99"/>
      <c r="F102" s="15"/>
      <c r="G102" s="15"/>
      <c r="H102" s="15"/>
      <c r="I102" s="15"/>
      <c r="J102" s="15"/>
      <c r="K102" s="15"/>
      <c r="L102" s="15"/>
      <c r="M102" s="15"/>
      <c r="N102" s="15"/>
      <c r="O102" s="14"/>
      <c r="P102" s="101"/>
    </row>
    <row r="103" spans="1:16">
      <c r="A103" s="98"/>
      <c r="B103" s="14"/>
      <c r="C103" s="14"/>
      <c r="D103" s="15"/>
      <c r="E103" s="99"/>
      <c r="F103" s="15"/>
      <c r="G103" s="15"/>
      <c r="H103" s="15"/>
      <c r="I103" s="15"/>
      <c r="J103" s="15"/>
      <c r="K103" s="15"/>
      <c r="L103" s="15"/>
      <c r="M103" s="15"/>
      <c r="N103" s="15"/>
      <c r="O103" s="14"/>
      <c r="P103" s="101"/>
    </row>
    <row r="104" spans="1:16">
      <c r="A104" s="98"/>
      <c r="B104" s="14"/>
      <c r="C104" s="14"/>
      <c r="D104" s="15"/>
      <c r="E104" s="99"/>
      <c r="F104" s="15"/>
      <c r="G104" s="15"/>
      <c r="H104" s="15"/>
      <c r="I104" s="15"/>
      <c r="J104" s="15"/>
      <c r="K104" s="15"/>
      <c r="L104" s="15"/>
      <c r="M104" s="15"/>
      <c r="N104" s="15"/>
      <c r="O104" s="14"/>
      <c r="P104" s="101"/>
    </row>
    <row r="105" spans="1:16">
      <c r="A105" s="98"/>
      <c r="B105" s="14"/>
      <c r="C105" s="14"/>
      <c r="D105" s="15"/>
      <c r="E105" s="99"/>
      <c r="F105" s="15"/>
      <c r="G105" s="15"/>
      <c r="H105" s="15"/>
      <c r="I105" s="15"/>
      <c r="J105" s="15"/>
      <c r="K105" s="15"/>
      <c r="L105" s="15"/>
      <c r="M105" s="15"/>
      <c r="N105" s="15"/>
      <c r="O105" s="14"/>
      <c r="P105" s="101"/>
    </row>
    <row r="106" spans="1:16">
      <c r="A106" s="98"/>
      <c r="B106" s="14"/>
      <c r="C106" s="14"/>
      <c r="D106" s="15"/>
      <c r="E106" s="99"/>
      <c r="F106" s="15"/>
      <c r="G106" s="15"/>
      <c r="H106" s="15"/>
      <c r="I106" s="15"/>
      <c r="J106" s="15"/>
      <c r="K106" s="15"/>
      <c r="L106" s="15"/>
      <c r="M106" s="15"/>
      <c r="N106" s="15"/>
      <c r="O106" s="14"/>
      <c r="P106" s="101"/>
    </row>
    <row r="107" spans="1:16">
      <c r="A107" s="98"/>
      <c r="B107" s="14"/>
      <c r="C107" s="14"/>
      <c r="D107" s="15"/>
      <c r="E107" s="99"/>
      <c r="F107" s="15"/>
      <c r="G107" s="15"/>
      <c r="H107" s="15"/>
      <c r="I107" s="15"/>
      <c r="J107" s="15"/>
      <c r="K107" s="15"/>
      <c r="L107" s="15"/>
      <c r="M107" s="15"/>
      <c r="N107" s="15"/>
      <c r="O107" s="14"/>
      <c r="P107" s="101"/>
    </row>
    <row r="108" spans="1:16">
      <c r="A108" s="98"/>
      <c r="B108" s="14"/>
      <c r="C108" s="14"/>
      <c r="D108" s="15"/>
      <c r="E108" s="99"/>
      <c r="F108" s="15"/>
      <c r="G108" s="15"/>
      <c r="H108" s="15"/>
      <c r="I108" s="15"/>
      <c r="J108" s="15"/>
      <c r="K108" s="15"/>
      <c r="L108" s="15"/>
      <c r="M108" s="15"/>
      <c r="N108" s="15"/>
      <c r="O108" s="14"/>
      <c r="P108" s="101"/>
    </row>
    <row r="109" spans="1:16">
      <c r="A109" s="98"/>
      <c r="B109" s="14"/>
      <c r="C109" s="14"/>
      <c r="D109" s="15"/>
      <c r="E109" s="99"/>
      <c r="F109" s="15"/>
      <c r="G109" s="15"/>
      <c r="H109" s="15"/>
      <c r="I109" s="15"/>
      <c r="J109" s="15"/>
      <c r="K109" s="15"/>
      <c r="L109" s="15"/>
      <c r="M109" s="15"/>
      <c r="N109" s="15"/>
      <c r="O109" s="14"/>
      <c r="P109" s="101"/>
    </row>
    <row r="110" spans="1:16">
      <c r="A110" s="98"/>
      <c r="B110" s="14"/>
      <c r="C110" s="14"/>
      <c r="D110" s="15"/>
      <c r="E110" s="99"/>
      <c r="F110" s="15"/>
      <c r="G110" s="15"/>
      <c r="H110" s="15"/>
      <c r="I110" s="15"/>
      <c r="J110" s="15"/>
      <c r="K110" s="15"/>
      <c r="L110" s="15"/>
      <c r="M110" s="15"/>
      <c r="N110" s="15"/>
      <c r="O110" s="14"/>
      <c r="P110" s="101"/>
    </row>
    <row r="111" spans="1:16">
      <c r="A111" s="98"/>
      <c r="B111" s="14"/>
      <c r="C111" s="14"/>
      <c r="D111" s="15"/>
      <c r="E111" s="99"/>
      <c r="F111" s="15"/>
      <c r="G111" s="15"/>
      <c r="H111" s="15"/>
      <c r="I111" s="15"/>
      <c r="J111" s="15"/>
      <c r="K111" s="15"/>
      <c r="L111" s="15"/>
      <c r="M111" s="15"/>
      <c r="N111" s="15"/>
      <c r="O111" s="14"/>
      <c r="P111" s="101"/>
    </row>
    <row r="112" spans="1:16">
      <c r="A112" s="98"/>
      <c r="B112" s="14"/>
      <c r="C112" s="14"/>
      <c r="D112" s="15"/>
      <c r="E112" s="99"/>
      <c r="F112" s="15"/>
      <c r="G112" s="15"/>
      <c r="H112" s="15"/>
      <c r="I112" s="15"/>
      <c r="J112" s="15"/>
      <c r="K112" s="15"/>
      <c r="L112" s="15"/>
      <c r="M112" s="15"/>
      <c r="N112" s="15"/>
      <c r="O112" s="14"/>
      <c r="P112" s="101"/>
    </row>
    <row r="113" spans="1:16">
      <c r="A113" s="98"/>
      <c r="B113" s="14"/>
      <c r="C113" s="14"/>
      <c r="D113" s="15"/>
      <c r="E113" s="99"/>
      <c r="F113" s="15"/>
      <c r="G113" s="15"/>
      <c r="H113" s="15"/>
      <c r="I113" s="15"/>
      <c r="J113" s="15"/>
      <c r="K113" s="15"/>
      <c r="L113" s="15"/>
      <c r="M113" s="15"/>
      <c r="N113" s="15"/>
      <c r="O113" s="14"/>
      <c r="P113" s="101"/>
    </row>
    <row r="114" spans="1:16">
      <c r="A114" s="98"/>
      <c r="B114" s="14"/>
      <c r="C114" s="14"/>
      <c r="D114" s="15"/>
      <c r="E114" s="99"/>
      <c r="F114" s="15"/>
      <c r="G114" s="15"/>
      <c r="H114" s="15"/>
      <c r="I114" s="15"/>
      <c r="J114" s="15"/>
      <c r="K114" s="15"/>
      <c r="L114" s="15"/>
      <c r="M114" s="15"/>
      <c r="N114" s="15"/>
      <c r="O114" s="14"/>
      <c r="P114" s="101"/>
    </row>
    <row r="115" spans="1:16">
      <c r="A115" s="98"/>
      <c r="B115" s="14"/>
      <c r="C115" s="14"/>
      <c r="D115" s="15"/>
      <c r="E115" s="99"/>
      <c r="F115" s="15"/>
      <c r="G115" s="15"/>
      <c r="H115" s="15"/>
      <c r="I115" s="15"/>
      <c r="J115" s="15"/>
      <c r="K115" s="15"/>
      <c r="L115" s="15"/>
      <c r="M115" s="15"/>
      <c r="N115" s="15"/>
      <c r="O115" s="14"/>
      <c r="P115" s="101"/>
    </row>
    <row r="116" spans="1:16">
      <c r="A116" s="98"/>
      <c r="B116" s="14"/>
      <c r="C116" s="14"/>
      <c r="D116" s="15"/>
      <c r="E116" s="99"/>
      <c r="F116" s="15"/>
      <c r="G116" s="15"/>
      <c r="H116" s="15"/>
      <c r="I116" s="15"/>
      <c r="J116" s="15"/>
      <c r="K116" s="15"/>
      <c r="L116" s="15"/>
      <c r="M116" s="15"/>
      <c r="N116" s="15"/>
      <c r="O116" s="14"/>
      <c r="P116" s="101"/>
    </row>
    <row r="117" spans="1:16">
      <c r="A117" s="98"/>
      <c r="B117" s="14"/>
      <c r="C117" s="14"/>
      <c r="D117" s="15"/>
      <c r="E117" s="99"/>
      <c r="F117" s="15"/>
      <c r="G117" s="15"/>
      <c r="H117" s="15"/>
      <c r="I117" s="15"/>
      <c r="J117" s="15"/>
      <c r="K117" s="15"/>
      <c r="L117" s="15"/>
      <c r="M117" s="15"/>
      <c r="N117" s="15"/>
      <c r="O117" s="14"/>
      <c r="P117" s="101"/>
    </row>
    <row r="118" spans="1:16">
      <c r="A118" s="98"/>
      <c r="B118" s="14"/>
      <c r="C118" s="14"/>
      <c r="D118" s="15"/>
      <c r="E118" s="99"/>
      <c r="F118" s="15"/>
      <c r="G118" s="15"/>
      <c r="H118" s="15"/>
      <c r="I118" s="15"/>
      <c r="J118" s="15"/>
      <c r="K118" s="15"/>
      <c r="L118" s="15"/>
      <c r="M118" s="15"/>
      <c r="N118" s="15"/>
      <c r="O118" s="14"/>
      <c r="P118" s="101"/>
    </row>
    <row r="119" spans="1:16">
      <c r="A119" s="98"/>
      <c r="B119" s="14"/>
      <c r="C119" s="14"/>
      <c r="D119" s="15"/>
      <c r="E119" s="99"/>
      <c r="F119" s="15"/>
      <c r="G119" s="15"/>
      <c r="H119" s="15"/>
      <c r="I119" s="15"/>
      <c r="J119" s="15"/>
      <c r="K119" s="15"/>
      <c r="L119" s="15"/>
      <c r="M119" s="15"/>
      <c r="N119" s="15"/>
      <c r="O119" s="14"/>
      <c r="P119" s="101"/>
    </row>
    <row r="120" spans="1:16">
      <c r="A120" s="98"/>
      <c r="B120" s="14"/>
      <c r="C120" s="14"/>
      <c r="D120" s="15"/>
      <c r="E120" s="99"/>
      <c r="F120" s="15"/>
      <c r="G120" s="15"/>
      <c r="H120" s="15"/>
      <c r="I120" s="15"/>
      <c r="J120" s="15"/>
      <c r="K120" s="15"/>
      <c r="L120" s="15"/>
      <c r="M120" s="15"/>
      <c r="N120" s="15"/>
      <c r="O120" s="14"/>
      <c r="P120" s="101"/>
    </row>
    <row r="121" spans="1:16">
      <c r="A121" s="98"/>
      <c r="B121" s="14"/>
      <c r="C121" s="14"/>
      <c r="D121" s="15"/>
      <c r="E121" s="99"/>
      <c r="F121" s="15"/>
      <c r="G121" s="15"/>
      <c r="H121" s="15"/>
      <c r="I121" s="15"/>
      <c r="J121" s="15"/>
      <c r="K121" s="15"/>
      <c r="L121" s="15"/>
      <c r="M121" s="15"/>
      <c r="N121" s="15"/>
      <c r="O121" s="14"/>
      <c r="P121" s="101"/>
    </row>
    <row r="122" spans="1:16">
      <c r="A122" s="98"/>
      <c r="B122" s="14"/>
      <c r="C122" s="14"/>
      <c r="D122" s="15"/>
      <c r="E122" s="99"/>
      <c r="F122" s="15"/>
      <c r="G122" s="15"/>
      <c r="H122" s="15"/>
      <c r="I122" s="15"/>
      <c r="J122" s="15"/>
      <c r="K122" s="15"/>
      <c r="L122" s="15"/>
      <c r="M122" s="15"/>
      <c r="N122" s="15"/>
      <c r="O122" s="14"/>
      <c r="P122" s="101"/>
    </row>
    <row r="123" spans="1:16">
      <c r="A123" s="98"/>
      <c r="B123" s="14"/>
      <c r="C123" s="14"/>
      <c r="D123" s="15"/>
      <c r="E123" s="99"/>
      <c r="F123" s="15"/>
      <c r="G123" s="15"/>
      <c r="H123" s="15"/>
      <c r="I123" s="15"/>
      <c r="J123" s="15"/>
      <c r="K123" s="15"/>
      <c r="L123" s="15"/>
      <c r="M123" s="15"/>
      <c r="N123" s="15"/>
      <c r="O123" s="14"/>
      <c r="P123" s="101"/>
    </row>
    <row r="124" spans="1:16">
      <c r="A124" s="98"/>
      <c r="B124" s="14"/>
      <c r="C124" s="14"/>
      <c r="D124" s="15"/>
      <c r="E124" s="99"/>
      <c r="F124" s="15"/>
      <c r="G124" s="15"/>
      <c r="H124" s="15"/>
      <c r="I124" s="15"/>
      <c r="J124" s="15"/>
      <c r="K124" s="15"/>
      <c r="L124" s="15"/>
      <c r="M124" s="15"/>
      <c r="N124" s="15"/>
      <c r="O124" s="14"/>
      <c r="P124" s="101"/>
    </row>
    <row r="125" spans="1:16">
      <c r="A125" s="98"/>
      <c r="B125" s="14"/>
      <c r="C125" s="14"/>
      <c r="D125" s="15"/>
      <c r="E125" s="99"/>
      <c r="F125" s="15"/>
      <c r="G125" s="15"/>
      <c r="H125" s="15"/>
      <c r="I125" s="15"/>
      <c r="J125" s="15"/>
      <c r="K125" s="15"/>
      <c r="L125" s="15"/>
      <c r="M125" s="15"/>
      <c r="N125" s="15"/>
      <c r="O125" s="14"/>
      <c r="P125" s="101"/>
    </row>
    <row r="126" spans="1:16">
      <c r="A126" s="98"/>
      <c r="B126" s="14"/>
      <c r="C126" s="14"/>
      <c r="D126" s="15"/>
      <c r="E126" s="99"/>
      <c r="F126" s="15"/>
      <c r="G126" s="15"/>
      <c r="H126" s="15"/>
      <c r="I126" s="15"/>
      <c r="J126" s="15"/>
      <c r="K126" s="15"/>
      <c r="L126" s="15"/>
      <c r="M126" s="15"/>
      <c r="N126" s="15"/>
      <c r="O126" s="14"/>
      <c r="P126" s="101"/>
    </row>
    <row r="127" spans="1:16">
      <c r="A127" s="98"/>
      <c r="B127" s="14"/>
      <c r="C127" s="14"/>
      <c r="D127" s="15"/>
      <c r="E127" s="99"/>
      <c r="F127" s="15"/>
      <c r="G127" s="15"/>
      <c r="H127" s="15"/>
      <c r="I127" s="15"/>
      <c r="J127" s="15"/>
      <c r="K127" s="15"/>
      <c r="L127" s="15"/>
      <c r="M127" s="15"/>
      <c r="N127" s="15"/>
      <c r="O127" s="14"/>
      <c r="P127" s="101"/>
    </row>
    <row r="128" spans="1:16">
      <c r="A128" s="98"/>
      <c r="B128" s="14"/>
      <c r="C128" s="14"/>
      <c r="D128" s="15"/>
      <c r="E128" s="99"/>
      <c r="F128" s="15"/>
      <c r="G128" s="15"/>
      <c r="H128" s="15"/>
      <c r="I128" s="15"/>
      <c r="J128" s="15"/>
      <c r="K128" s="15"/>
      <c r="L128" s="15"/>
      <c r="M128" s="15"/>
      <c r="N128" s="15"/>
      <c r="O128" s="14"/>
      <c r="P128" s="101"/>
    </row>
    <row r="129" spans="1:16">
      <c r="A129" s="98"/>
      <c r="B129" s="14"/>
      <c r="C129" s="14"/>
      <c r="D129" s="15"/>
      <c r="E129" s="99"/>
      <c r="F129" s="15"/>
      <c r="G129" s="15"/>
      <c r="H129" s="15"/>
      <c r="I129" s="15"/>
      <c r="J129" s="15"/>
      <c r="K129" s="15"/>
      <c r="L129" s="15"/>
      <c r="M129" s="15"/>
      <c r="N129" s="15"/>
      <c r="O129" s="14"/>
      <c r="P129" s="101"/>
    </row>
    <row r="130" spans="1:16">
      <c r="A130" s="98"/>
      <c r="B130" s="14"/>
      <c r="C130" s="14"/>
      <c r="D130" s="15"/>
      <c r="E130" s="99"/>
      <c r="F130" s="15"/>
      <c r="G130" s="15"/>
      <c r="H130" s="15"/>
      <c r="I130" s="15"/>
      <c r="J130" s="15"/>
      <c r="K130" s="15"/>
      <c r="L130" s="15"/>
      <c r="M130" s="15"/>
      <c r="N130" s="15"/>
      <c r="O130" s="14"/>
      <c r="P130" s="101"/>
    </row>
    <row r="131" spans="1:16">
      <c r="A131" s="98"/>
      <c r="B131" s="14"/>
      <c r="C131" s="14"/>
      <c r="D131" s="15"/>
      <c r="E131" s="99"/>
      <c r="F131" s="15"/>
      <c r="G131" s="15"/>
      <c r="H131" s="15"/>
      <c r="I131" s="15"/>
      <c r="J131" s="15"/>
      <c r="K131" s="15"/>
      <c r="L131" s="15"/>
      <c r="M131" s="15"/>
      <c r="N131" s="15"/>
      <c r="O131" s="14"/>
      <c r="P131" s="101"/>
    </row>
    <row r="132" spans="1:16">
      <c r="A132" s="98"/>
      <c r="B132" s="14"/>
      <c r="C132" s="14"/>
      <c r="D132" s="15"/>
      <c r="E132" s="99"/>
      <c r="F132" s="15"/>
      <c r="G132" s="15"/>
      <c r="H132" s="15"/>
      <c r="I132" s="15"/>
      <c r="J132" s="15"/>
      <c r="K132" s="15"/>
      <c r="L132" s="15"/>
      <c r="M132" s="15"/>
      <c r="N132" s="15"/>
      <c r="O132" s="14"/>
      <c r="P132" s="101"/>
    </row>
    <row r="133" spans="1:16">
      <c r="A133" s="98"/>
      <c r="B133" s="14"/>
      <c r="C133" s="14"/>
      <c r="D133" s="15"/>
      <c r="E133" s="99"/>
      <c r="F133" s="15"/>
      <c r="G133" s="15"/>
      <c r="H133" s="15"/>
      <c r="I133" s="15"/>
      <c r="J133" s="15"/>
      <c r="K133" s="15"/>
      <c r="L133" s="15"/>
      <c r="M133" s="15"/>
      <c r="N133" s="15"/>
      <c r="O133" s="14"/>
      <c r="P133" s="101"/>
    </row>
    <row r="134" spans="1:16">
      <c r="A134" s="98"/>
      <c r="B134" s="14"/>
      <c r="C134" s="14"/>
      <c r="D134" s="15"/>
      <c r="E134" s="99"/>
      <c r="F134" s="15"/>
      <c r="G134" s="15"/>
      <c r="H134" s="15"/>
      <c r="I134" s="15"/>
      <c r="J134" s="15"/>
      <c r="K134" s="15"/>
      <c r="L134" s="15"/>
      <c r="M134" s="15"/>
      <c r="N134" s="15"/>
      <c r="O134" s="14"/>
      <c r="P134" s="101"/>
    </row>
    <row r="135" spans="1:16">
      <c r="A135" s="98"/>
      <c r="B135" s="14"/>
      <c r="C135" s="14"/>
      <c r="D135" s="15"/>
      <c r="E135" s="99"/>
      <c r="F135" s="15"/>
      <c r="G135" s="15"/>
      <c r="H135" s="15"/>
      <c r="I135" s="15"/>
      <c r="J135" s="15"/>
      <c r="K135" s="15"/>
      <c r="L135" s="15"/>
      <c r="M135" s="15"/>
      <c r="N135" s="15"/>
      <c r="O135" s="14"/>
      <c r="P135" s="101"/>
    </row>
    <row r="136" spans="1:16">
      <c r="A136" s="98"/>
      <c r="B136" s="14"/>
      <c r="C136" s="14"/>
      <c r="D136" s="15"/>
      <c r="E136" s="99"/>
      <c r="F136" s="15"/>
      <c r="G136" s="15"/>
      <c r="H136" s="15"/>
      <c r="I136" s="15"/>
      <c r="J136" s="15"/>
      <c r="K136" s="15"/>
      <c r="L136" s="15"/>
      <c r="M136" s="15"/>
      <c r="N136" s="15"/>
      <c r="O136" s="14"/>
      <c r="P136" s="101"/>
    </row>
    <row r="137" spans="1:16">
      <c r="A137" s="98"/>
      <c r="B137" s="14"/>
      <c r="C137" s="14"/>
      <c r="D137" s="15"/>
      <c r="E137" s="99"/>
      <c r="F137" s="15"/>
      <c r="G137" s="15"/>
      <c r="H137" s="15"/>
      <c r="I137" s="15"/>
      <c r="J137" s="15"/>
      <c r="K137" s="15"/>
      <c r="L137" s="15"/>
      <c r="M137" s="15"/>
      <c r="N137" s="15"/>
      <c r="O137" s="14"/>
      <c r="P137" s="101"/>
    </row>
    <row r="138" spans="1:16">
      <c r="A138" s="98"/>
      <c r="B138" s="14"/>
      <c r="C138" s="14"/>
      <c r="D138" s="15"/>
      <c r="E138" s="99"/>
      <c r="F138" s="15"/>
      <c r="G138" s="15"/>
      <c r="H138" s="15"/>
      <c r="I138" s="15"/>
      <c r="J138" s="15"/>
      <c r="K138" s="15"/>
      <c r="L138" s="15"/>
      <c r="M138" s="15"/>
      <c r="N138" s="15"/>
      <c r="O138" s="14"/>
      <c r="P138" s="101"/>
    </row>
    <row r="139" spans="1:16">
      <c r="A139" s="98"/>
      <c r="B139" s="14"/>
      <c r="C139" s="14"/>
      <c r="D139" s="15"/>
      <c r="E139" s="99"/>
      <c r="F139" s="15"/>
      <c r="G139" s="15"/>
      <c r="H139" s="15"/>
      <c r="I139" s="15"/>
      <c r="J139" s="15"/>
      <c r="K139" s="15"/>
      <c r="L139" s="15"/>
      <c r="M139" s="15"/>
      <c r="N139" s="15"/>
      <c r="O139" s="14"/>
      <c r="P139" s="101"/>
    </row>
    <row r="140" spans="1:16">
      <c r="A140" s="98"/>
      <c r="B140" s="14"/>
      <c r="C140" s="14"/>
      <c r="D140" s="15"/>
      <c r="E140" s="99"/>
      <c r="F140" s="15"/>
      <c r="G140" s="15"/>
      <c r="H140" s="15"/>
      <c r="I140" s="15"/>
      <c r="J140" s="15"/>
      <c r="K140" s="15"/>
      <c r="L140" s="15"/>
      <c r="M140" s="15"/>
      <c r="N140" s="15"/>
      <c r="O140" s="14"/>
      <c r="P140" s="101"/>
    </row>
    <row r="141" spans="1:16">
      <c r="A141" s="98"/>
      <c r="B141" s="14"/>
      <c r="C141" s="14"/>
      <c r="D141" s="15"/>
      <c r="E141" s="99"/>
      <c r="F141" s="15"/>
      <c r="G141" s="15"/>
      <c r="H141" s="15"/>
      <c r="I141" s="15"/>
      <c r="J141" s="15"/>
      <c r="K141" s="15"/>
      <c r="L141" s="15"/>
      <c r="M141" s="15"/>
      <c r="N141" s="15"/>
      <c r="O141" s="14"/>
      <c r="P141" s="101"/>
    </row>
    <row r="142" spans="1:16">
      <c r="A142" s="98"/>
      <c r="B142" s="14"/>
      <c r="C142" s="14"/>
      <c r="D142" s="15"/>
      <c r="E142" s="99"/>
      <c r="F142" s="15"/>
      <c r="G142" s="15"/>
      <c r="H142" s="15"/>
      <c r="I142" s="15"/>
      <c r="J142" s="15"/>
      <c r="K142" s="15"/>
      <c r="L142" s="15"/>
      <c r="M142" s="15"/>
      <c r="N142" s="15"/>
      <c r="O142" s="14"/>
      <c r="P142" s="101"/>
    </row>
    <row r="143" spans="1:16">
      <c r="A143" s="98"/>
      <c r="B143" s="14"/>
      <c r="C143" s="14"/>
      <c r="D143" s="15"/>
      <c r="E143" s="99"/>
      <c r="F143" s="15"/>
      <c r="G143" s="15"/>
      <c r="H143" s="15"/>
      <c r="I143" s="15"/>
      <c r="J143" s="15"/>
      <c r="K143" s="15"/>
      <c r="L143" s="15"/>
      <c r="M143" s="15"/>
      <c r="N143" s="15"/>
      <c r="O143" s="14"/>
      <c r="P143" s="101"/>
    </row>
    <row r="144" spans="1:16">
      <c r="A144" s="98"/>
      <c r="B144" s="14"/>
      <c r="C144" s="14"/>
      <c r="D144" s="15"/>
      <c r="E144" s="99"/>
      <c r="F144" s="15"/>
      <c r="G144" s="15"/>
      <c r="H144" s="15"/>
      <c r="I144" s="15"/>
      <c r="J144" s="15"/>
      <c r="K144" s="15"/>
      <c r="L144" s="15"/>
      <c r="M144" s="15"/>
      <c r="N144" s="15"/>
      <c r="O144" s="14"/>
      <c r="P144" s="101"/>
    </row>
    <row r="145" spans="1:16">
      <c r="A145" s="98"/>
      <c r="B145" s="14"/>
      <c r="C145" s="14"/>
      <c r="D145" s="15"/>
      <c r="E145" s="99"/>
      <c r="F145" s="15"/>
      <c r="G145" s="15"/>
      <c r="H145" s="15"/>
      <c r="I145" s="15"/>
      <c r="J145" s="15"/>
      <c r="K145" s="15"/>
      <c r="L145" s="15"/>
      <c r="M145" s="15"/>
      <c r="N145" s="15"/>
      <c r="O145" s="14"/>
      <c r="P145" s="101"/>
    </row>
    <row r="146" spans="1:16">
      <c r="A146" s="98"/>
      <c r="B146" s="14"/>
      <c r="C146" s="14"/>
      <c r="D146" s="15"/>
      <c r="E146" s="99"/>
      <c r="F146" s="15"/>
      <c r="G146" s="15"/>
      <c r="H146" s="15"/>
      <c r="I146" s="15"/>
      <c r="J146" s="15"/>
      <c r="K146" s="15"/>
      <c r="L146" s="15"/>
      <c r="M146" s="15"/>
      <c r="N146" s="15"/>
      <c r="O146" s="14"/>
      <c r="P146" s="101"/>
    </row>
    <row r="147" spans="1:16">
      <c r="A147" s="98"/>
      <c r="B147" s="14"/>
      <c r="C147" s="14"/>
      <c r="D147" s="15"/>
      <c r="E147" s="99"/>
      <c r="F147" s="15"/>
      <c r="G147" s="15"/>
      <c r="H147" s="15"/>
      <c r="I147" s="15"/>
      <c r="J147" s="15"/>
      <c r="K147" s="15"/>
      <c r="L147" s="15"/>
      <c r="M147" s="15"/>
      <c r="N147" s="15"/>
      <c r="O147" s="14"/>
      <c r="P147" s="101"/>
    </row>
    <row r="148" spans="1:16">
      <c r="A148" s="98"/>
      <c r="B148" s="14"/>
      <c r="C148" s="14"/>
      <c r="D148" s="15"/>
      <c r="E148" s="99"/>
      <c r="F148" s="15"/>
      <c r="G148" s="15"/>
      <c r="H148" s="15"/>
      <c r="I148" s="15"/>
      <c r="J148" s="15"/>
      <c r="K148" s="15"/>
      <c r="L148" s="15"/>
      <c r="M148" s="15"/>
      <c r="N148" s="15"/>
      <c r="O148" s="14"/>
      <c r="P148" s="101"/>
    </row>
    <row r="149" spans="1:16">
      <c r="A149" s="98"/>
      <c r="B149" s="14"/>
      <c r="C149" s="14"/>
      <c r="D149" s="15"/>
      <c r="E149" s="99"/>
      <c r="F149" s="15"/>
      <c r="G149" s="15"/>
      <c r="H149" s="15"/>
      <c r="I149" s="15"/>
      <c r="J149" s="15"/>
      <c r="K149" s="15"/>
      <c r="L149" s="15"/>
      <c r="M149" s="15"/>
      <c r="N149" s="15"/>
      <c r="O149" s="14"/>
      <c r="P149" s="101"/>
    </row>
    <row r="150" spans="1:16">
      <c r="A150" s="98"/>
      <c r="B150" s="14"/>
      <c r="C150" s="14"/>
      <c r="D150" s="15"/>
      <c r="E150" s="99"/>
      <c r="F150" s="15"/>
      <c r="G150" s="15"/>
      <c r="H150" s="15"/>
      <c r="I150" s="15"/>
      <c r="J150" s="15"/>
      <c r="K150" s="15"/>
      <c r="L150" s="15"/>
      <c r="M150" s="15"/>
      <c r="N150" s="15"/>
      <c r="O150" s="14"/>
      <c r="P150" s="101"/>
    </row>
    <row r="151" spans="1:16">
      <c r="A151" s="98"/>
      <c r="B151" s="14"/>
      <c r="C151" s="14"/>
      <c r="D151" s="15"/>
      <c r="E151" s="99"/>
      <c r="F151" s="15"/>
      <c r="G151" s="15"/>
      <c r="H151" s="15"/>
      <c r="I151" s="15"/>
      <c r="J151" s="15"/>
      <c r="K151" s="15"/>
      <c r="L151" s="15"/>
      <c r="M151" s="15"/>
      <c r="N151" s="15"/>
      <c r="O151" s="14"/>
      <c r="P151" s="101"/>
    </row>
    <row r="152" spans="1:16">
      <c r="A152" s="98"/>
      <c r="B152" s="14"/>
      <c r="C152" s="14"/>
      <c r="D152" s="15"/>
      <c r="E152" s="99"/>
      <c r="F152" s="15"/>
      <c r="G152" s="15"/>
      <c r="H152" s="15"/>
      <c r="I152" s="15"/>
      <c r="J152" s="15"/>
      <c r="K152" s="15"/>
      <c r="L152" s="15"/>
      <c r="M152" s="15"/>
      <c r="N152" s="15"/>
      <c r="O152" s="14"/>
      <c r="P152" s="101"/>
    </row>
    <row r="153" spans="1:16">
      <c r="A153" s="98"/>
      <c r="B153" s="14"/>
      <c r="C153" s="14"/>
      <c r="D153" s="15"/>
      <c r="E153" s="99"/>
      <c r="F153" s="15"/>
      <c r="G153" s="15"/>
      <c r="H153" s="15"/>
      <c r="I153" s="15"/>
      <c r="J153" s="15"/>
      <c r="K153" s="15"/>
      <c r="L153" s="15"/>
      <c r="M153" s="15"/>
      <c r="N153" s="15"/>
      <c r="O153" s="14"/>
      <c r="P153" s="101"/>
    </row>
    <row r="154" spans="1:16">
      <c r="A154" s="98"/>
      <c r="B154" s="14"/>
      <c r="C154" s="14"/>
      <c r="D154" s="15"/>
      <c r="E154" s="99"/>
      <c r="F154" s="15"/>
      <c r="G154" s="15"/>
      <c r="H154" s="15"/>
      <c r="I154" s="15"/>
      <c r="J154" s="15"/>
      <c r="K154" s="15"/>
      <c r="L154" s="15"/>
      <c r="M154" s="15"/>
      <c r="N154" s="15"/>
      <c r="O154" s="14"/>
      <c r="P154" s="101"/>
    </row>
    <row r="155" spans="1:16">
      <c r="A155" s="98"/>
      <c r="B155" s="14"/>
      <c r="C155" s="14"/>
      <c r="D155" s="15"/>
      <c r="E155" s="99"/>
      <c r="F155" s="15"/>
      <c r="G155" s="15"/>
      <c r="H155" s="15"/>
      <c r="I155" s="15"/>
      <c r="J155" s="15"/>
      <c r="K155" s="15"/>
      <c r="L155" s="15"/>
      <c r="M155" s="15"/>
      <c r="N155" s="15"/>
      <c r="O155" s="14"/>
      <c r="P155" s="101"/>
    </row>
    <row r="156" spans="1:16">
      <c r="A156" s="98"/>
      <c r="B156" s="14"/>
      <c r="C156" s="14"/>
      <c r="D156" s="15"/>
      <c r="E156" s="99"/>
      <c r="F156" s="15"/>
      <c r="G156" s="15"/>
      <c r="H156" s="15"/>
      <c r="I156" s="15"/>
      <c r="J156" s="15"/>
      <c r="K156" s="15"/>
      <c r="L156" s="15"/>
      <c r="M156" s="15"/>
      <c r="N156" s="15"/>
      <c r="O156" s="14"/>
      <c r="P156" s="101"/>
    </row>
    <row r="157" spans="1:16">
      <c r="A157" s="98"/>
      <c r="B157" s="14"/>
      <c r="C157" s="14"/>
      <c r="D157" s="15"/>
      <c r="E157" s="99"/>
      <c r="F157" s="15"/>
      <c r="G157" s="15"/>
      <c r="H157" s="15"/>
      <c r="I157" s="15"/>
      <c r="J157" s="15"/>
      <c r="K157" s="15"/>
      <c r="L157" s="15"/>
      <c r="M157" s="15"/>
      <c r="N157" s="15"/>
      <c r="O157" s="14"/>
      <c r="P157" s="101"/>
    </row>
    <row r="158" spans="1:16">
      <c r="A158" s="98"/>
      <c r="B158" s="14"/>
      <c r="C158" s="14"/>
      <c r="D158" s="15"/>
      <c r="E158" s="99"/>
      <c r="F158" s="15"/>
      <c r="G158" s="15"/>
      <c r="H158" s="15"/>
      <c r="I158" s="15"/>
      <c r="J158" s="15"/>
      <c r="K158" s="15"/>
      <c r="L158" s="15"/>
      <c r="M158" s="15"/>
      <c r="N158" s="15"/>
      <c r="O158" s="14"/>
      <c r="P158" s="101"/>
    </row>
    <row r="159" spans="1:16">
      <c r="A159" s="98"/>
      <c r="B159" s="14"/>
      <c r="C159" s="14"/>
      <c r="D159" s="15"/>
      <c r="E159" s="99"/>
      <c r="F159" s="15"/>
      <c r="G159" s="15"/>
      <c r="H159" s="15"/>
      <c r="I159" s="15"/>
      <c r="J159" s="15"/>
      <c r="K159" s="15"/>
      <c r="L159" s="15"/>
      <c r="M159" s="15"/>
      <c r="N159" s="15"/>
      <c r="O159" s="14"/>
      <c r="P159" s="101"/>
    </row>
    <row r="160" spans="1:16">
      <c r="A160" s="98"/>
      <c r="B160" s="14"/>
      <c r="C160" s="14"/>
      <c r="D160" s="15"/>
      <c r="E160" s="99"/>
      <c r="F160" s="15"/>
      <c r="G160" s="15"/>
      <c r="H160" s="15"/>
      <c r="I160" s="15"/>
      <c r="J160" s="15"/>
      <c r="K160" s="15"/>
      <c r="L160" s="15"/>
      <c r="M160" s="15"/>
      <c r="N160" s="15"/>
      <c r="O160" s="14"/>
      <c r="P160" s="101"/>
    </row>
    <row r="161" spans="1:16">
      <c r="A161" s="98"/>
      <c r="B161" s="14"/>
      <c r="C161" s="14"/>
      <c r="D161" s="15"/>
      <c r="E161" s="99"/>
      <c r="F161" s="15"/>
      <c r="G161" s="15"/>
      <c r="H161" s="15"/>
      <c r="I161" s="15"/>
      <c r="J161" s="15"/>
      <c r="K161" s="15"/>
      <c r="L161" s="15"/>
      <c r="M161" s="15"/>
      <c r="N161" s="15"/>
      <c r="O161" s="14"/>
      <c r="P161" s="101"/>
    </row>
    <row r="162" spans="1:16">
      <c r="A162" s="98"/>
      <c r="B162" s="14"/>
      <c r="C162" s="14"/>
      <c r="D162" s="15"/>
      <c r="E162" s="99"/>
      <c r="F162" s="15"/>
      <c r="G162" s="15"/>
      <c r="H162" s="15"/>
      <c r="I162" s="15"/>
      <c r="J162" s="15"/>
      <c r="K162" s="15"/>
      <c r="L162" s="15"/>
      <c r="M162" s="15"/>
      <c r="N162" s="15"/>
      <c r="O162" s="14"/>
      <c r="P162" s="101"/>
    </row>
    <row r="163" spans="1:16">
      <c r="A163" s="98"/>
      <c r="B163" s="14"/>
      <c r="C163" s="14"/>
      <c r="D163" s="15"/>
      <c r="E163" s="99"/>
      <c r="F163" s="15"/>
      <c r="G163" s="15"/>
      <c r="H163" s="15"/>
      <c r="I163" s="15"/>
      <c r="J163" s="15"/>
      <c r="K163" s="15"/>
      <c r="L163" s="15"/>
      <c r="M163" s="15"/>
      <c r="N163" s="15"/>
      <c r="O163" s="14"/>
      <c r="P163" s="101"/>
    </row>
    <row r="164" spans="1:16">
      <c r="A164" s="98"/>
      <c r="B164" s="14"/>
      <c r="C164" s="14"/>
      <c r="D164" s="15"/>
      <c r="E164" s="99"/>
      <c r="F164" s="15"/>
      <c r="G164" s="15"/>
      <c r="H164" s="15"/>
      <c r="I164" s="15"/>
      <c r="J164" s="15"/>
      <c r="K164" s="15"/>
      <c r="L164" s="15"/>
      <c r="M164" s="15"/>
      <c r="N164" s="15"/>
      <c r="O164" s="14"/>
      <c r="P164" s="101"/>
    </row>
    <row r="165" spans="1:16">
      <c r="A165" s="98"/>
      <c r="B165" s="14"/>
      <c r="C165" s="14"/>
      <c r="D165" s="15"/>
      <c r="E165" s="99"/>
      <c r="F165" s="15"/>
      <c r="G165" s="15"/>
      <c r="H165" s="15"/>
      <c r="I165" s="15"/>
      <c r="J165" s="15"/>
      <c r="K165" s="15"/>
      <c r="L165" s="15"/>
      <c r="M165" s="15"/>
      <c r="N165" s="15"/>
      <c r="O165" s="14"/>
      <c r="P165" s="101"/>
    </row>
    <row r="166" spans="1:16">
      <c r="A166" s="98"/>
      <c r="B166" s="14"/>
      <c r="C166" s="14"/>
      <c r="D166" s="15"/>
      <c r="E166" s="99"/>
      <c r="F166" s="15"/>
      <c r="G166" s="15"/>
      <c r="H166" s="15"/>
      <c r="I166" s="15"/>
      <c r="J166" s="15"/>
      <c r="K166" s="15"/>
      <c r="L166" s="15"/>
      <c r="M166" s="15"/>
      <c r="N166" s="15"/>
      <c r="O166" s="14"/>
      <c r="P166" s="101"/>
    </row>
    <row r="167" spans="1:16">
      <c r="A167" s="98"/>
      <c r="B167" s="14"/>
      <c r="C167" s="14"/>
      <c r="D167" s="15"/>
      <c r="E167" s="99"/>
      <c r="F167" s="15"/>
      <c r="G167" s="15"/>
      <c r="H167" s="15"/>
      <c r="I167" s="15"/>
      <c r="J167" s="15"/>
      <c r="K167" s="15"/>
      <c r="L167" s="15"/>
      <c r="M167" s="15"/>
      <c r="N167" s="15"/>
      <c r="O167" s="14"/>
      <c r="P167" s="101"/>
    </row>
    <row r="168" spans="1:16">
      <c r="A168" s="98"/>
      <c r="B168" s="14"/>
      <c r="C168" s="14"/>
      <c r="D168" s="15"/>
      <c r="E168" s="99"/>
      <c r="F168" s="15"/>
      <c r="G168" s="15"/>
      <c r="H168" s="15"/>
      <c r="I168" s="15"/>
      <c r="J168" s="15"/>
      <c r="K168" s="15"/>
      <c r="L168" s="15"/>
      <c r="M168" s="15"/>
      <c r="N168" s="15"/>
      <c r="O168" s="14"/>
      <c r="P168" s="101"/>
    </row>
    <row r="169" spans="1:16">
      <c r="A169" s="98"/>
      <c r="B169" s="14"/>
      <c r="C169" s="14"/>
      <c r="D169" s="15"/>
      <c r="E169" s="99"/>
      <c r="F169" s="15"/>
      <c r="G169" s="15"/>
      <c r="H169" s="15"/>
      <c r="I169" s="15"/>
      <c r="J169" s="15"/>
      <c r="K169" s="15"/>
      <c r="L169" s="15"/>
      <c r="M169" s="15"/>
      <c r="N169" s="15"/>
      <c r="O169" s="14"/>
      <c r="P169" s="101"/>
    </row>
    <row r="170" spans="1:16">
      <c r="A170" s="98"/>
      <c r="B170" s="14"/>
      <c r="C170" s="14"/>
      <c r="D170" s="15"/>
      <c r="E170" s="99"/>
      <c r="F170" s="15"/>
      <c r="G170" s="15"/>
      <c r="H170" s="15"/>
      <c r="I170" s="15"/>
      <c r="J170" s="15"/>
      <c r="K170" s="15"/>
      <c r="L170" s="15"/>
      <c r="M170" s="15"/>
      <c r="N170" s="15"/>
      <c r="O170" s="14"/>
      <c r="P170" s="101"/>
    </row>
    <row r="171" spans="1:16">
      <c r="A171" s="98"/>
      <c r="B171" s="14"/>
      <c r="C171" s="14"/>
      <c r="D171" s="15"/>
      <c r="E171" s="99"/>
      <c r="F171" s="15"/>
      <c r="G171" s="15"/>
      <c r="H171" s="15"/>
      <c r="I171" s="15"/>
      <c r="J171" s="15"/>
      <c r="K171" s="15"/>
      <c r="L171" s="15"/>
      <c r="M171" s="15"/>
      <c r="N171" s="15"/>
      <c r="O171" s="14"/>
      <c r="P171" s="101"/>
    </row>
    <row r="172" spans="1:16">
      <c r="A172" s="98"/>
      <c r="B172" s="14"/>
      <c r="C172" s="14"/>
      <c r="D172" s="15"/>
      <c r="E172" s="99"/>
      <c r="F172" s="15"/>
      <c r="G172" s="15"/>
      <c r="H172" s="15"/>
      <c r="I172" s="15"/>
      <c r="J172" s="15"/>
      <c r="K172" s="15"/>
      <c r="L172" s="15"/>
      <c r="M172" s="15"/>
      <c r="N172" s="15"/>
      <c r="O172" s="14"/>
      <c r="P172" s="101"/>
    </row>
    <row r="173" spans="1:16">
      <c r="A173" s="98"/>
      <c r="B173" s="14"/>
      <c r="C173" s="14"/>
      <c r="D173" s="15"/>
      <c r="E173" s="99"/>
      <c r="F173" s="15"/>
      <c r="G173" s="15"/>
      <c r="H173" s="15"/>
      <c r="I173" s="15"/>
      <c r="J173" s="15"/>
      <c r="K173" s="15"/>
      <c r="L173" s="15"/>
      <c r="M173" s="15"/>
      <c r="N173" s="15"/>
      <c r="O173" s="14"/>
      <c r="P173" s="101"/>
    </row>
    <row r="174" spans="1:16">
      <c r="A174" s="98"/>
      <c r="B174" s="14"/>
      <c r="C174" s="14"/>
      <c r="D174" s="15"/>
      <c r="E174" s="99"/>
      <c r="F174" s="15"/>
      <c r="G174" s="15"/>
      <c r="H174" s="15"/>
      <c r="I174" s="15"/>
      <c r="J174" s="15"/>
      <c r="K174" s="15"/>
      <c r="L174" s="15"/>
      <c r="M174" s="15"/>
      <c r="N174" s="15"/>
      <c r="O174" s="14"/>
      <c r="P174" s="101"/>
    </row>
    <row r="175" spans="1:16">
      <c r="A175" s="98"/>
      <c r="B175" s="14"/>
      <c r="C175" s="14"/>
      <c r="D175" s="15"/>
      <c r="E175" s="99"/>
      <c r="F175" s="15"/>
      <c r="G175" s="15"/>
      <c r="H175" s="15"/>
      <c r="I175" s="15"/>
      <c r="J175" s="15"/>
      <c r="K175" s="15"/>
      <c r="L175" s="15"/>
      <c r="M175" s="15"/>
      <c r="N175" s="15"/>
      <c r="O175" s="14"/>
      <c r="P175" s="101"/>
    </row>
    <row r="176" spans="1:16">
      <c r="A176" s="98"/>
      <c r="B176" s="14"/>
      <c r="C176" s="14"/>
      <c r="D176" s="15"/>
      <c r="E176" s="99"/>
      <c r="F176" s="15"/>
      <c r="G176" s="15"/>
      <c r="H176" s="15"/>
      <c r="I176" s="15"/>
      <c r="J176" s="15"/>
      <c r="K176" s="15"/>
      <c r="L176" s="15"/>
      <c r="M176" s="15"/>
      <c r="N176" s="15"/>
      <c r="O176" s="14"/>
      <c r="P176" s="101"/>
    </row>
    <row r="177" spans="1:16">
      <c r="A177" s="98"/>
      <c r="B177" s="14"/>
      <c r="C177" s="14"/>
      <c r="D177" s="15"/>
      <c r="E177" s="99"/>
      <c r="F177" s="15"/>
      <c r="G177" s="15"/>
      <c r="H177" s="15"/>
      <c r="I177" s="15"/>
      <c r="J177" s="15"/>
      <c r="K177" s="15"/>
      <c r="L177" s="15"/>
      <c r="M177" s="15"/>
      <c r="N177" s="15"/>
      <c r="O177" s="14"/>
      <c r="P177" s="101"/>
    </row>
    <row r="178" spans="1:16">
      <c r="A178" s="98"/>
      <c r="B178" s="14"/>
      <c r="C178" s="14"/>
      <c r="D178" s="15"/>
      <c r="E178" s="99"/>
      <c r="F178" s="15"/>
      <c r="G178" s="15"/>
      <c r="H178" s="15"/>
      <c r="I178" s="15"/>
      <c r="J178" s="15"/>
      <c r="K178" s="15"/>
      <c r="L178" s="15"/>
      <c r="M178" s="15"/>
      <c r="N178" s="15"/>
      <c r="O178" s="14"/>
      <c r="P178" s="101"/>
    </row>
    <row r="179" spans="1:16">
      <c r="A179" s="98"/>
      <c r="B179" s="14"/>
      <c r="C179" s="14"/>
      <c r="D179" s="15"/>
      <c r="E179" s="99"/>
      <c r="F179" s="15"/>
      <c r="G179" s="15"/>
      <c r="H179" s="15"/>
      <c r="I179" s="15"/>
      <c r="J179" s="15"/>
      <c r="K179" s="15"/>
      <c r="L179" s="15"/>
      <c r="M179" s="15"/>
      <c r="N179" s="15"/>
      <c r="O179" s="14"/>
      <c r="P179" s="101"/>
    </row>
    <row r="180" spans="1:16">
      <c r="A180" s="98"/>
      <c r="B180" s="14"/>
      <c r="C180" s="14"/>
      <c r="D180" s="15"/>
      <c r="E180" s="99"/>
      <c r="F180" s="15"/>
      <c r="G180" s="15"/>
      <c r="H180" s="15"/>
      <c r="I180" s="15"/>
      <c r="J180" s="15"/>
      <c r="K180" s="15"/>
      <c r="L180" s="15"/>
      <c r="M180" s="15"/>
      <c r="N180" s="15"/>
      <c r="O180" s="14"/>
      <c r="P180" s="101"/>
    </row>
    <row r="181" spans="1:16">
      <c r="A181" s="98"/>
      <c r="B181" s="14"/>
      <c r="C181" s="14"/>
      <c r="D181" s="15"/>
      <c r="E181" s="99"/>
      <c r="F181" s="15"/>
      <c r="G181" s="15"/>
      <c r="H181" s="15"/>
      <c r="I181" s="15"/>
      <c r="J181" s="15"/>
      <c r="K181" s="15"/>
      <c r="L181" s="15"/>
      <c r="M181" s="15"/>
      <c r="N181" s="15"/>
      <c r="O181" s="14"/>
      <c r="P181" s="101"/>
    </row>
    <row r="182" spans="1:16">
      <c r="A182" s="98"/>
      <c r="B182" s="14"/>
      <c r="C182" s="14"/>
      <c r="D182" s="15"/>
      <c r="E182" s="99"/>
      <c r="F182" s="15"/>
      <c r="G182" s="15"/>
      <c r="H182" s="15"/>
      <c r="I182" s="15"/>
      <c r="J182" s="15"/>
      <c r="K182" s="15"/>
      <c r="L182" s="15"/>
      <c r="M182" s="15"/>
      <c r="N182" s="15"/>
      <c r="O182" s="14"/>
      <c r="P182" s="101"/>
    </row>
    <row r="183" spans="1:16">
      <c r="A183" s="98"/>
      <c r="B183" s="14"/>
      <c r="C183" s="14"/>
      <c r="D183" s="15"/>
      <c r="E183" s="99"/>
      <c r="F183" s="15"/>
      <c r="G183" s="15"/>
      <c r="H183" s="15"/>
      <c r="I183" s="15"/>
      <c r="J183" s="15"/>
      <c r="K183" s="15"/>
      <c r="L183" s="15"/>
      <c r="M183" s="15"/>
      <c r="N183" s="15"/>
      <c r="O183" s="14"/>
      <c r="P183" s="101"/>
    </row>
    <row r="184" spans="1:16">
      <c r="A184" s="98"/>
      <c r="B184" s="14"/>
      <c r="C184" s="14"/>
      <c r="D184" s="15"/>
      <c r="E184" s="99"/>
      <c r="F184" s="15"/>
      <c r="G184" s="15"/>
      <c r="H184" s="15"/>
      <c r="I184" s="15"/>
      <c r="J184" s="15"/>
      <c r="K184" s="15"/>
      <c r="L184" s="15"/>
      <c r="M184" s="15"/>
      <c r="N184" s="15"/>
      <c r="O184" s="14"/>
      <c r="P184" s="101"/>
    </row>
    <row r="185" spans="1:16">
      <c r="A185" s="98"/>
      <c r="B185" s="14"/>
      <c r="C185" s="14"/>
      <c r="D185" s="15"/>
      <c r="E185" s="99"/>
      <c r="F185" s="15"/>
      <c r="G185" s="15"/>
      <c r="H185" s="15"/>
      <c r="I185" s="15"/>
      <c r="J185" s="15"/>
      <c r="K185" s="15"/>
      <c r="L185" s="15"/>
      <c r="M185" s="15"/>
      <c r="N185" s="15"/>
      <c r="O185" s="14"/>
      <c r="P185" s="101"/>
    </row>
    <row r="186" spans="1:16">
      <c r="A186" s="98"/>
      <c r="B186" s="14"/>
      <c r="C186" s="14"/>
      <c r="D186" s="15"/>
      <c r="E186" s="99"/>
      <c r="F186" s="15"/>
      <c r="G186" s="15"/>
      <c r="H186" s="15"/>
      <c r="I186" s="15"/>
      <c r="J186" s="15"/>
      <c r="K186" s="15"/>
      <c r="L186" s="15"/>
      <c r="M186" s="15"/>
      <c r="N186" s="15"/>
      <c r="O186" s="14"/>
      <c r="P186" s="101"/>
    </row>
    <row r="187" spans="1:16">
      <c r="A187" s="98"/>
      <c r="B187" s="14"/>
      <c r="C187" s="14"/>
      <c r="D187" s="15"/>
      <c r="E187" s="99"/>
      <c r="F187" s="15"/>
      <c r="G187" s="15"/>
      <c r="H187" s="15"/>
      <c r="I187" s="15"/>
      <c r="J187" s="15"/>
      <c r="K187" s="15"/>
      <c r="L187" s="15"/>
      <c r="M187" s="15"/>
      <c r="N187" s="15"/>
      <c r="O187" s="14"/>
      <c r="P187" s="101"/>
    </row>
  </sheetData>
  <sheetProtection algorithmName="SHA-512" hashValue="0HejmqjKu7GqnZPMt5kvnFRv5M5exkI3Rla+bbv+ONRuYKo+qtvT0Qo16n2JBZptUM75X5VVsvzcG6w06Scntg==" saltValue="M3h0FjtrhJv9ibjEk98tXQ==" spinCount="100000" sheet="1" formatCells="0" formatColumns="0" formatRows="0" insertColumns="0" insertRows="0" insertHyperlinks="0" deleteColumns="0" deleteRows="0" sort="0" autoFilter="0" pivotTables="0"/>
  <autoFilter ref="A11:AR25" xr:uid="{00000000-0001-0000-0000-000000000000}">
    <filterColumn colId="7" showButton="0"/>
    <filterColumn colId="15" showButton="0"/>
    <filterColumn colId="16"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autoFilter>
  <dataConsolidate/>
  <mergeCells count="145">
    <mergeCell ref="AR22:AR24"/>
    <mergeCell ref="A25:J25"/>
    <mergeCell ref="AH22:AH24"/>
    <mergeCell ref="AI22:AI24"/>
    <mergeCell ref="AJ22:AJ24"/>
    <mergeCell ref="AK22:AK24"/>
    <mergeCell ref="AL22:AL24"/>
    <mergeCell ref="AM22:AM24"/>
    <mergeCell ref="AB22:AB24"/>
    <mergeCell ref="AC22:AC24"/>
    <mergeCell ref="AD22:AD24"/>
    <mergeCell ref="AE22:AE24"/>
    <mergeCell ref="AF22:AF24"/>
    <mergeCell ref="AG22:AG24"/>
    <mergeCell ref="V22:V24"/>
    <mergeCell ref="W22:W24"/>
    <mergeCell ref="X22:X24"/>
    <mergeCell ref="Y22:Y24"/>
    <mergeCell ref="Z22:Z24"/>
    <mergeCell ref="AA22:AA24"/>
    <mergeCell ref="P22:P24"/>
    <mergeCell ref="Q22:Q24"/>
    <mergeCell ref="R22:R24"/>
    <mergeCell ref="S22:S24"/>
    <mergeCell ref="T22:T24"/>
    <mergeCell ref="U22:U24"/>
    <mergeCell ref="AO18:AO21"/>
    <mergeCell ref="AP18:AP21"/>
    <mergeCell ref="AQ18:AQ21"/>
    <mergeCell ref="AB18:AB21"/>
    <mergeCell ref="Q18:Q21"/>
    <mergeCell ref="R18:R21"/>
    <mergeCell ref="S18:S21"/>
    <mergeCell ref="T18:T21"/>
    <mergeCell ref="U18:U21"/>
    <mergeCell ref="V18:V21"/>
    <mergeCell ref="AN22:AN24"/>
    <mergeCell ref="AO22:AO24"/>
    <mergeCell ref="AP22:AP24"/>
    <mergeCell ref="AQ22:AQ24"/>
    <mergeCell ref="AR18:AR21"/>
    <mergeCell ref="A22:A24"/>
    <mergeCell ref="B22:B24"/>
    <mergeCell ref="C22:C24"/>
    <mergeCell ref="D22:D24"/>
    <mergeCell ref="E22:E24"/>
    <mergeCell ref="O22:O24"/>
    <mergeCell ref="AI18:AI21"/>
    <mergeCell ref="AJ18:AJ21"/>
    <mergeCell ref="AK18:AK21"/>
    <mergeCell ref="AL18:AL21"/>
    <mergeCell ref="AM18:AM21"/>
    <mergeCell ref="AN18:AN21"/>
    <mergeCell ref="AC18:AC21"/>
    <mergeCell ref="AD18:AD21"/>
    <mergeCell ref="AE18:AE21"/>
    <mergeCell ref="AF18:AF21"/>
    <mergeCell ref="AG18:AG21"/>
    <mergeCell ref="AH18:AH21"/>
    <mergeCell ref="W18:W21"/>
    <mergeCell ref="X18:X21"/>
    <mergeCell ref="Y18:Y21"/>
    <mergeCell ref="Z18:Z21"/>
    <mergeCell ref="AA18:AA21"/>
    <mergeCell ref="AP14:AP17"/>
    <mergeCell ref="AQ14:AQ17"/>
    <mergeCell ref="AR14:AR17"/>
    <mergeCell ref="A18:A21"/>
    <mergeCell ref="B18:B21"/>
    <mergeCell ref="C18:C21"/>
    <mergeCell ref="D18:D21"/>
    <mergeCell ref="E18:E21"/>
    <mergeCell ref="O18:O21"/>
    <mergeCell ref="P18:P21"/>
    <mergeCell ref="AJ14:AJ17"/>
    <mergeCell ref="AK14:AK17"/>
    <mergeCell ref="AL14:AL17"/>
    <mergeCell ref="AM14:AM17"/>
    <mergeCell ref="AN14:AN17"/>
    <mergeCell ref="AO14:AO17"/>
    <mergeCell ref="AD14:AD17"/>
    <mergeCell ref="AE14:AE17"/>
    <mergeCell ref="AF14:AF17"/>
    <mergeCell ref="AG14:AG17"/>
    <mergeCell ref="AH14:AH17"/>
    <mergeCell ref="AI14:AI17"/>
    <mergeCell ref="X14:X17"/>
    <mergeCell ref="Y14:Y17"/>
    <mergeCell ref="AA14:AA17"/>
    <mergeCell ref="AB14:AB17"/>
    <mergeCell ref="AC14:AC17"/>
    <mergeCell ref="R14:R17"/>
    <mergeCell ref="S14:S17"/>
    <mergeCell ref="T14:T17"/>
    <mergeCell ref="U14:U17"/>
    <mergeCell ref="V14:V17"/>
    <mergeCell ref="W14:W17"/>
    <mergeCell ref="K11:K13"/>
    <mergeCell ref="L11:L13"/>
    <mergeCell ref="AH12:AL12"/>
    <mergeCell ref="AM12:AQ12"/>
    <mergeCell ref="A14:A17"/>
    <mergeCell ref="B14:B17"/>
    <mergeCell ref="C14:C17"/>
    <mergeCell ref="D14:D17"/>
    <mergeCell ref="E14:E17"/>
    <mergeCell ref="O14:O17"/>
    <mergeCell ref="P14:P17"/>
    <mergeCell ref="Q14:Q17"/>
    <mergeCell ref="T12:T13"/>
    <mergeCell ref="U12:U13"/>
    <mergeCell ref="V12:V13"/>
    <mergeCell ref="W12:W13"/>
    <mergeCell ref="X12:AB12"/>
    <mergeCell ref="AC12:AG12"/>
    <mergeCell ref="M11:M13"/>
    <mergeCell ref="N11:N13"/>
    <mergeCell ref="O11:O13"/>
    <mergeCell ref="P11:R11"/>
    <mergeCell ref="S11:AQ11"/>
    <mergeCell ref="Z14:Z17"/>
    <mergeCell ref="B9:C9"/>
    <mergeCell ref="A11:A13"/>
    <mergeCell ref="B11:B13"/>
    <mergeCell ref="C11:C13"/>
    <mergeCell ref="D11:D13"/>
    <mergeCell ref="E11:E13"/>
    <mergeCell ref="A1:A3"/>
    <mergeCell ref="B1:AB2"/>
    <mergeCell ref="AC1:AR2"/>
    <mergeCell ref="B3:AB3"/>
    <mergeCell ref="AC3:AR3"/>
    <mergeCell ref="A6:A8"/>
    <mergeCell ref="B6:D6"/>
    <mergeCell ref="B7:C7"/>
    <mergeCell ref="B8:C8"/>
    <mergeCell ref="AR11:AR13"/>
    <mergeCell ref="P12:P13"/>
    <mergeCell ref="Q12:Q13"/>
    <mergeCell ref="R12:R13"/>
    <mergeCell ref="S12:S13"/>
    <mergeCell ref="F11:F13"/>
    <mergeCell ref="G11:G13"/>
    <mergeCell ref="H11:I12"/>
    <mergeCell ref="J11:J13"/>
  </mergeCells>
  <dataValidations count="9">
    <dataValidation allowBlank="1" showInputMessage="1" showErrorMessage="1" sqref="L17 L19:L21 L23:L24" xr:uid="{68685CD9-2FFB-41BD-B7A0-DD63EAB8F47D}"/>
    <dataValidation allowBlank="1" showInputMessage="1" showErrorMessage="1" prompt="Registre el valor programado para el poryecto" sqref="R12" xr:uid="{639D0A2D-7540-405A-BEC5-8451418492D0}"/>
    <dataValidation type="list" allowBlank="1" showInputMessage="1" showErrorMessage="1" sqref="K14:K16 K18 K22" xr:uid="{C82A8F8F-A8DB-44BA-B8C0-B6BE5AD68268}">
      <formula1>$N$7:$N$8</formula1>
    </dataValidation>
    <dataValidation allowBlank="1" showInputMessage="1" showErrorMessage="1" prompt="Fecha de seguimiento al Plan" sqref="A6:A8" xr:uid="{35977665-6464-41E8-8704-45E3C1FD4D34}"/>
    <dataValidation allowBlank="1" showInputMessage="1" showErrorMessage="1" prompt="Evidencia física del cumplimiento de la actividad" sqref="N11:N13" xr:uid="{ACF646AE-3A93-47F2-A04B-7B9A76B487BD}"/>
    <dataValidation allowBlank="1" showInputMessage="1" showErrorMessage="1" prompt="Se obtendrá el 100% de avance si la actividad fue realizada en el periodo evaluado." sqref="M11:M13" xr:uid="{7ED85DBF-23BD-42BD-9F78-31CC9B62FC44}"/>
    <dataValidation allowBlank="1" showInputMessage="1" showErrorMessage="1" prompt="Registre el nombre de él o los códigos de la posición presupuestal de cada proyecto" sqref="Q12" xr:uid="{3CF75171-295F-4B59-8B61-E8DCDC231801}"/>
    <dataValidation allowBlank="1" showInputMessage="1" showErrorMessage="1" prompt="Relacione él o los códigos de la posición presupuestal de cada proyecto o estrategia" sqref="P12" xr:uid="{F9C00AED-A602-4EFA-8978-6F152E558FD7}"/>
    <dataValidation allowBlank="1" showInputMessage="1" showErrorMessage="1" prompt="Responsable Directo de ejecutar la actividad" sqref="O11:O13" xr:uid="{3993BC33-FFAD-40E1-B624-F93BDDE84722}"/>
  </dataValidations>
  <printOptions horizontalCentered="1"/>
  <pageMargins left="0.78740157480314965" right="0.78740157480314965" top="1.1811023622047245" bottom="1.1811023622047245" header="0.31496062992125984" footer="0.31496062992125984"/>
  <pageSetup paperSize="5" scale="42" orientation="landscape" horizontalDpi="4294967294" verticalDpi="4294967294" r:id="rId1"/>
  <drawing r:id="rId2"/>
  <legacyDrawing r:id="rId3"/>
  <legacyDrawingHF r:id="rId4"/>
  <extLst>
    <ext xmlns:x14="http://schemas.microsoft.com/office/spreadsheetml/2009/9/main" uri="{78C0D931-6437-407d-A8EE-F0AAD7539E65}">
      <x14:conditionalFormattings>
        <x14:conditionalFormatting xmlns:xm="http://schemas.microsoft.com/office/excel/2006/main">
          <x14:cfRule type="iconSet" priority="1" id="{6329DE51-D015-4157-A779-28C3DD6C69AE}">
            <x14:iconSet showValue="0" custom="1">
              <x14:cfvo type="percent">
                <xm:f>0</xm:f>
              </x14:cfvo>
              <x14:cfvo type="num">
                <xm:f>2</xm:f>
              </x14:cfvo>
              <x14:cfvo type="num">
                <xm:f>30</xm:f>
              </x14:cfvo>
              <x14:cfIcon iconSet="3Arrows" iconId="1"/>
              <x14:cfIcon iconSet="3Symbols2" iconId="2"/>
              <x14:cfIcon iconSet="3TrafficLights1" iconId="2"/>
            </x14:iconSet>
          </x14:cfRule>
          <xm:sqref>D7:D9</xm:sqref>
        </x14:conditionalFormatting>
        <x14:conditionalFormatting xmlns:xm="http://schemas.microsoft.com/office/excel/2006/main">
          <x14:cfRule type="iconSet" priority="2" id="{3738EB28-A428-47D1-9693-3CA8F74608CC}">
            <x14:iconSet showValue="0" custom="1">
              <x14:cfvo type="percent">
                <xm:f>0</xm:f>
              </x14:cfvo>
              <x14:cfvo type="num">
                <xm:f>5</xm:f>
              </x14:cfvo>
              <x14:cfvo type="num">
                <xm:f>20</xm:f>
              </x14:cfvo>
              <x14:cfIcon iconSet="3Symbols2" iconId="2"/>
              <x14:cfIcon iconSet="3Arrows" iconId="1"/>
              <x14:cfIcon iconSet="3TrafficLights1" iconId="2"/>
            </x14:iconSet>
          </x14:cfRule>
          <xm:sqref>J14:J24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C4702-9EA7-4F4C-8C44-8B29E63AA8CD}">
  <dimension ref="A1:AR190"/>
  <sheetViews>
    <sheetView showGridLines="0" topLeftCell="A14" zoomScaleNormal="100" zoomScaleSheetLayoutView="85" zoomScalePageLayoutView="130" workbookViewId="0">
      <selection activeCell="E18" sqref="E18:E20"/>
    </sheetView>
  </sheetViews>
  <sheetFormatPr baseColWidth="10" defaultColWidth="11.42578125" defaultRowHeight="11.25" outlineLevelRow="1"/>
  <cols>
    <col min="1" max="1" width="20.7109375" style="103" customWidth="1"/>
    <col min="2" max="2" width="17" style="10" customWidth="1"/>
    <col min="3" max="3" width="15.7109375" style="13" customWidth="1"/>
    <col min="4" max="4" width="24.28515625" style="12" customWidth="1"/>
    <col min="5" max="5" width="24.28515625" style="104" customWidth="1"/>
    <col min="6" max="6" width="5.28515625" style="11" customWidth="1"/>
    <col min="7" max="7" width="41.140625" style="11" customWidth="1"/>
    <col min="8" max="8" width="11.42578125" style="11" customWidth="1"/>
    <col min="9" max="9" width="12.85546875" style="11" customWidth="1"/>
    <col min="10" max="10" width="15" style="8" customWidth="1"/>
    <col min="11" max="11" width="9.85546875" style="7" customWidth="1"/>
    <col min="12" max="16384" width="11.42578125" style="7"/>
  </cols>
  <sheetData>
    <row r="1" spans="1:11" ht="15" customHeight="1">
      <c r="A1" s="304"/>
      <c r="B1" s="307" t="s">
        <v>323</v>
      </c>
      <c r="C1" s="308"/>
      <c r="D1" s="308"/>
      <c r="E1" s="308"/>
      <c r="F1" s="308"/>
      <c r="G1" s="308"/>
      <c r="H1" s="308"/>
      <c r="I1" s="308"/>
      <c r="J1" s="308"/>
      <c r="K1" s="308"/>
    </row>
    <row r="2" spans="1:11" ht="15" customHeight="1" thickBot="1">
      <c r="A2" s="305"/>
      <c r="B2" s="310"/>
      <c r="C2" s="311"/>
      <c r="D2" s="311"/>
      <c r="E2" s="311"/>
      <c r="F2" s="311"/>
      <c r="G2" s="311"/>
      <c r="H2" s="311"/>
      <c r="I2" s="311"/>
      <c r="J2" s="311"/>
      <c r="K2" s="311"/>
    </row>
    <row r="3" spans="1:11" ht="21.75" customHeight="1" thickBot="1">
      <c r="A3" s="306"/>
      <c r="B3" s="319" t="s">
        <v>125</v>
      </c>
      <c r="C3" s="320"/>
      <c r="D3" s="320"/>
      <c r="E3" s="320"/>
      <c r="F3" s="320"/>
      <c r="G3" s="320"/>
      <c r="H3" s="320"/>
      <c r="I3" s="320"/>
      <c r="J3" s="320"/>
      <c r="K3" s="320"/>
    </row>
    <row r="4" spans="1:11" ht="12" hidden="1" customHeight="1" thickBot="1">
      <c r="A4" s="53"/>
      <c r="B4" s="54"/>
      <c r="C4" s="54"/>
      <c r="D4" s="54"/>
      <c r="E4" s="54"/>
      <c r="F4" s="54"/>
      <c r="G4" s="54"/>
      <c r="H4" s="54"/>
      <c r="I4" s="54"/>
      <c r="J4" s="54"/>
      <c r="K4" s="54"/>
    </row>
    <row r="5" spans="1:11" ht="12" hidden="1" customHeight="1" thickBot="1">
      <c r="A5" s="57"/>
      <c r="B5" s="58"/>
      <c r="C5" s="58"/>
      <c r="D5" s="58"/>
      <c r="E5" s="58"/>
      <c r="F5" s="58"/>
      <c r="G5" s="58"/>
      <c r="H5" s="58"/>
      <c r="I5" s="58"/>
      <c r="J5" s="58"/>
      <c r="K5" s="58"/>
    </row>
    <row r="6" spans="1:11" ht="12" hidden="1" thickBot="1">
      <c r="A6" s="322" t="s">
        <v>124</v>
      </c>
      <c r="B6" s="323" t="s">
        <v>123</v>
      </c>
      <c r="C6" s="323"/>
      <c r="D6" s="323"/>
      <c r="E6" s="59"/>
      <c r="F6" s="60"/>
      <c r="G6" s="60"/>
      <c r="H6" s="60"/>
      <c r="I6" s="60"/>
      <c r="J6" s="62"/>
      <c r="K6" s="55"/>
    </row>
    <row r="7" spans="1:11" ht="12" hidden="1" thickBot="1">
      <c r="A7" s="322"/>
      <c r="B7" s="299" t="s">
        <v>122</v>
      </c>
      <c r="C7" s="299"/>
      <c r="D7" s="63">
        <v>7</v>
      </c>
      <c r="E7" s="59"/>
      <c r="F7" s="60"/>
      <c r="G7" s="60"/>
      <c r="H7" s="60"/>
      <c r="I7" s="60"/>
      <c r="J7" s="62"/>
      <c r="K7" s="55"/>
    </row>
    <row r="8" spans="1:11" ht="12" hidden="1" thickBot="1">
      <c r="A8" s="322"/>
      <c r="B8" s="299" t="s">
        <v>121</v>
      </c>
      <c r="C8" s="300"/>
      <c r="D8" s="63">
        <v>50</v>
      </c>
      <c r="E8" s="59"/>
      <c r="F8" s="60"/>
      <c r="G8" s="60"/>
      <c r="H8" s="60"/>
      <c r="I8" s="60"/>
      <c r="J8" s="62"/>
      <c r="K8" s="55"/>
    </row>
    <row r="9" spans="1:11" ht="12" hidden="1" thickBot="1">
      <c r="A9" s="64">
        <v>45293</v>
      </c>
      <c r="B9" s="299" t="s">
        <v>120</v>
      </c>
      <c r="C9" s="300"/>
      <c r="D9" s="63">
        <v>1</v>
      </c>
      <c r="E9" s="59"/>
      <c r="F9" s="60"/>
      <c r="G9" s="60"/>
      <c r="H9" s="60"/>
      <c r="I9" s="60"/>
      <c r="J9" s="62"/>
      <c r="K9" s="55"/>
    </row>
    <row r="10" spans="1:11" ht="12" hidden="1" thickBot="1">
      <c r="A10" s="65"/>
      <c r="B10" s="50"/>
      <c r="C10" s="66"/>
      <c r="D10" s="67"/>
      <c r="E10" s="68"/>
      <c r="F10" s="69"/>
      <c r="G10" s="69"/>
      <c r="H10" s="69"/>
      <c r="I10" s="69"/>
      <c r="J10" s="71"/>
      <c r="K10" s="72"/>
    </row>
    <row r="11" spans="1:11" s="34" customFormat="1" ht="21" customHeight="1" thickBot="1">
      <c r="A11" s="301" t="s">
        <v>119</v>
      </c>
      <c r="B11" s="301" t="s">
        <v>118</v>
      </c>
      <c r="C11" s="301" t="s">
        <v>117</v>
      </c>
      <c r="D11" s="301" t="s">
        <v>116</v>
      </c>
      <c r="E11" s="301" t="s">
        <v>115</v>
      </c>
      <c r="F11" s="332" t="s">
        <v>12</v>
      </c>
      <c r="G11" s="332" t="s">
        <v>114</v>
      </c>
      <c r="H11" s="334" t="s">
        <v>113</v>
      </c>
      <c r="I11" s="335"/>
      <c r="J11" s="369" t="s">
        <v>126</v>
      </c>
      <c r="K11" s="370"/>
    </row>
    <row r="12" spans="1:11" s="34" customFormat="1" ht="28.5" customHeight="1" thickBot="1">
      <c r="A12" s="302"/>
      <c r="B12" s="302"/>
      <c r="C12" s="302"/>
      <c r="D12" s="302"/>
      <c r="E12" s="302"/>
      <c r="F12" s="333"/>
      <c r="G12" s="333"/>
      <c r="H12" s="336"/>
      <c r="I12" s="337"/>
      <c r="J12" s="330" t="s">
        <v>102</v>
      </c>
      <c r="K12" s="330" t="s">
        <v>98</v>
      </c>
    </row>
    <row r="13" spans="1:11" s="34" customFormat="1" ht="21.75" customHeight="1" thickBot="1">
      <c r="A13" s="303"/>
      <c r="B13" s="303"/>
      <c r="C13" s="303"/>
      <c r="D13" s="303"/>
      <c r="E13" s="303"/>
      <c r="F13" s="331"/>
      <c r="G13" s="331"/>
      <c r="H13" s="42" t="s">
        <v>94</v>
      </c>
      <c r="I13" s="42" t="s">
        <v>93</v>
      </c>
      <c r="J13" s="331"/>
      <c r="K13" s="331"/>
    </row>
    <row r="14" spans="1:11" s="115" customFormat="1" ht="45.75" customHeight="1">
      <c r="A14" s="346" t="s">
        <v>324</v>
      </c>
      <c r="B14" s="349" t="s">
        <v>278</v>
      </c>
      <c r="C14" s="349" t="s">
        <v>279</v>
      </c>
      <c r="D14" s="349" t="s">
        <v>283</v>
      </c>
      <c r="E14" s="352" t="s">
        <v>910</v>
      </c>
      <c r="F14" s="73" t="s">
        <v>86</v>
      </c>
      <c r="G14" s="47" t="s">
        <v>22</v>
      </c>
      <c r="H14" s="74">
        <f>MIN(H15:H17)</f>
        <v>45323</v>
      </c>
      <c r="I14" s="74">
        <f>MAX(I15:I17)</f>
        <v>45625</v>
      </c>
      <c r="J14" s="358" t="s">
        <v>325</v>
      </c>
      <c r="K14" s="405">
        <v>3</v>
      </c>
    </row>
    <row r="15" spans="1:11" s="115" customFormat="1" ht="83.25" customHeight="1">
      <c r="A15" s="347"/>
      <c r="B15" s="350"/>
      <c r="C15" s="350"/>
      <c r="D15" s="350"/>
      <c r="E15" s="353"/>
      <c r="F15" s="112" t="s">
        <v>85</v>
      </c>
      <c r="G15" s="112" t="s">
        <v>326</v>
      </c>
      <c r="H15" s="116">
        <v>45323</v>
      </c>
      <c r="I15" s="116">
        <v>45383</v>
      </c>
      <c r="J15" s="359"/>
      <c r="K15" s="406"/>
    </row>
    <row r="16" spans="1:11" s="14" customFormat="1" ht="45.75" customHeight="1">
      <c r="A16" s="347"/>
      <c r="B16" s="350"/>
      <c r="C16" s="350"/>
      <c r="D16" s="350"/>
      <c r="E16" s="353"/>
      <c r="F16" s="112" t="s">
        <v>83</v>
      </c>
      <c r="G16" s="112" t="s">
        <v>327</v>
      </c>
      <c r="H16" s="116">
        <v>45323</v>
      </c>
      <c r="I16" s="116">
        <v>45625</v>
      </c>
      <c r="J16" s="359"/>
      <c r="K16" s="406"/>
    </row>
    <row r="17" spans="1:11" s="14" customFormat="1" ht="45.75" customHeight="1" thickBot="1">
      <c r="A17" s="348"/>
      <c r="B17" s="351"/>
      <c r="C17" s="351"/>
      <c r="D17" s="351"/>
      <c r="E17" s="354"/>
      <c r="F17" s="117" t="s">
        <v>81</v>
      </c>
      <c r="G17" s="117" t="s">
        <v>328</v>
      </c>
      <c r="H17" s="92">
        <v>45323</v>
      </c>
      <c r="I17" s="92">
        <v>45625</v>
      </c>
      <c r="J17" s="360"/>
      <c r="K17" s="407"/>
    </row>
    <row r="18" spans="1:11" s="118" customFormat="1" ht="28.5" customHeight="1" outlineLevel="1">
      <c r="A18" s="346" t="s">
        <v>324</v>
      </c>
      <c r="B18" s="349" t="s">
        <v>278</v>
      </c>
      <c r="C18" s="349" t="s">
        <v>279</v>
      </c>
      <c r="D18" s="349" t="s">
        <v>283</v>
      </c>
      <c r="E18" s="352" t="s">
        <v>329</v>
      </c>
      <c r="F18" s="73">
        <v>2.1</v>
      </c>
      <c r="G18" s="47" t="s">
        <v>22</v>
      </c>
      <c r="H18" s="74">
        <f>MIN(H19:H20)</f>
        <v>45323</v>
      </c>
      <c r="I18" s="74">
        <f>MAX(I19:I20)</f>
        <v>45412</v>
      </c>
      <c r="J18" s="358" t="s">
        <v>330</v>
      </c>
      <c r="K18" s="394">
        <v>1</v>
      </c>
    </row>
    <row r="19" spans="1:11" s="118" customFormat="1" ht="36" customHeight="1" outlineLevel="1">
      <c r="A19" s="347"/>
      <c r="B19" s="350"/>
      <c r="C19" s="350"/>
      <c r="D19" s="350"/>
      <c r="E19" s="353"/>
      <c r="F19" s="19" t="s">
        <v>77</v>
      </c>
      <c r="G19" s="111" t="s">
        <v>331</v>
      </c>
      <c r="H19" s="116">
        <v>45323</v>
      </c>
      <c r="I19" s="116">
        <v>45412</v>
      </c>
      <c r="J19" s="359"/>
      <c r="K19" s="386"/>
    </row>
    <row r="20" spans="1:11" s="118" customFormat="1" ht="28.5" customHeight="1" outlineLevel="1" thickBot="1">
      <c r="A20" s="348"/>
      <c r="B20" s="351"/>
      <c r="C20" s="351"/>
      <c r="D20" s="351"/>
      <c r="E20" s="354"/>
      <c r="F20" s="45" t="s">
        <v>75</v>
      </c>
      <c r="G20" s="78" t="s">
        <v>332</v>
      </c>
      <c r="H20" s="92">
        <v>45323</v>
      </c>
      <c r="I20" s="92">
        <v>45412</v>
      </c>
      <c r="J20" s="360"/>
      <c r="K20" s="395"/>
    </row>
    <row r="21" spans="1:11" s="118" customFormat="1" ht="28.5" customHeight="1" outlineLevel="1">
      <c r="A21" s="346" t="s">
        <v>324</v>
      </c>
      <c r="B21" s="349" t="s">
        <v>278</v>
      </c>
      <c r="C21" s="349" t="s">
        <v>279</v>
      </c>
      <c r="D21" s="349" t="s">
        <v>283</v>
      </c>
      <c r="E21" s="387" t="s">
        <v>333</v>
      </c>
      <c r="F21" s="73">
        <v>3.1</v>
      </c>
      <c r="G21" s="47" t="s">
        <v>22</v>
      </c>
      <c r="H21" s="74">
        <f>MIN(H22:H24)</f>
        <v>45323</v>
      </c>
      <c r="I21" s="74">
        <f>MAX(I22:I24)</f>
        <v>45625</v>
      </c>
      <c r="J21" s="377" t="s">
        <v>334</v>
      </c>
      <c r="K21" s="606">
        <v>800</v>
      </c>
    </row>
    <row r="22" spans="1:11" s="118" customFormat="1" ht="64.5" customHeight="1" outlineLevel="1">
      <c r="A22" s="347"/>
      <c r="B22" s="350"/>
      <c r="C22" s="350"/>
      <c r="D22" s="350" t="s">
        <v>283</v>
      </c>
      <c r="E22" s="388"/>
      <c r="F22" s="19" t="s">
        <v>71</v>
      </c>
      <c r="G22" s="112" t="s">
        <v>335</v>
      </c>
      <c r="H22" s="116">
        <v>45323</v>
      </c>
      <c r="I22" s="116">
        <v>45625</v>
      </c>
      <c r="J22" s="378"/>
      <c r="K22" s="607"/>
    </row>
    <row r="23" spans="1:11" s="118" customFormat="1" ht="28.5" customHeight="1" outlineLevel="1">
      <c r="A23" s="347"/>
      <c r="B23" s="350"/>
      <c r="C23" s="350"/>
      <c r="D23" s="350" t="s">
        <v>283</v>
      </c>
      <c r="E23" s="388"/>
      <c r="F23" s="19" t="s">
        <v>69</v>
      </c>
      <c r="G23" s="112" t="s">
        <v>336</v>
      </c>
      <c r="H23" s="116">
        <v>45323</v>
      </c>
      <c r="I23" s="116">
        <v>45625</v>
      </c>
      <c r="J23" s="378"/>
      <c r="K23" s="607"/>
    </row>
    <row r="24" spans="1:11" s="118" customFormat="1" ht="28.5" customHeight="1" outlineLevel="1" thickBot="1">
      <c r="A24" s="348"/>
      <c r="B24" s="351"/>
      <c r="C24" s="351"/>
      <c r="D24" s="351" t="s">
        <v>283</v>
      </c>
      <c r="E24" s="389"/>
      <c r="F24" s="45" t="s">
        <v>67</v>
      </c>
      <c r="G24" s="117" t="s">
        <v>337</v>
      </c>
      <c r="H24" s="92">
        <v>45323</v>
      </c>
      <c r="I24" s="92">
        <v>45625</v>
      </c>
      <c r="J24" s="411"/>
      <c r="K24" s="608"/>
    </row>
    <row r="25" spans="1:11" s="118" customFormat="1" ht="28.5" customHeight="1" outlineLevel="1">
      <c r="A25" s="346" t="s">
        <v>324</v>
      </c>
      <c r="B25" s="349" t="s">
        <v>278</v>
      </c>
      <c r="C25" s="349" t="s">
        <v>279</v>
      </c>
      <c r="D25" s="349" t="s">
        <v>283</v>
      </c>
      <c r="E25" s="387" t="s">
        <v>338</v>
      </c>
      <c r="F25" s="73">
        <v>4.0999999999999996</v>
      </c>
      <c r="G25" s="47" t="s">
        <v>22</v>
      </c>
      <c r="H25" s="74">
        <f>MIN(H26:H27)</f>
        <v>45323</v>
      </c>
      <c r="I25" s="74">
        <f>MAX(I26:I27)</f>
        <v>45625</v>
      </c>
      <c r="J25" s="358" t="s">
        <v>339</v>
      </c>
      <c r="K25" s="394" t="s">
        <v>340</v>
      </c>
    </row>
    <row r="26" spans="1:11" s="118" customFormat="1" ht="28.5" customHeight="1" outlineLevel="1">
      <c r="A26" s="347"/>
      <c r="B26" s="350"/>
      <c r="C26" s="350"/>
      <c r="D26" s="350" t="s">
        <v>283</v>
      </c>
      <c r="E26" s="388"/>
      <c r="F26" s="19" t="s">
        <v>64</v>
      </c>
      <c r="G26" s="112" t="s">
        <v>341</v>
      </c>
      <c r="H26" s="116">
        <v>45323</v>
      </c>
      <c r="I26" s="108">
        <v>45383</v>
      </c>
      <c r="J26" s="359"/>
      <c r="K26" s="386"/>
    </row>
    <row r="27" spans="1:11" s="118" customFormat="1" ht="28.5" customHeight="1" outlineLevel="1" thickBot="1">
      <c r="A27" s="348"/>
      <c r="B27" s="351"/>
      <c r="C27" s="351"/>
      <c r="D27" s="351" t="s">
        <v>283</v>
      </c>
      <c r="E27" s="389"/>
      <c r="F27" s="45" t="s">
        <v>62</v>
      </c>
      <c r="G27" s="78" t="s">
        <v>342</v>
      </c>
      <c r="H27" s="92">
        <v>45413</v>
      </c>
      <c r="I27" s="92">
        <v>45625</v>
      </c>
      <c r="J27" s="360"/>
      <c r="K27" s="395"/>
    </row>
    <row r="28" spans="1:11" s="34" customFormat="1" ht="16.5" hidden="1" customHeight="1" thickBot="1">
      <c r="A28" s="401" t="s">
        <v>13</v>
      </c>
      <c r="B28" s="402"/>
      <c r="C28" s="402"/>
      <c r="D28" s="402"/>
      <c r="E28" s="402"/>
      <c r="F28" s="402"/>
      <c r="G28" s="402"/>
      <c r="H28" s="402"/>
      <c r="I28" s="402"/>
      <c r="J28" s="95"/>
      <c r="K28" s="95"/>
    </row>
    <row r="29" spans="1:11" ht="11.25" customHeight="1">
      <c r="A29" s="7"/>
      <c r="B29" s="7"/>
      <c r="C29" s="7"/>
      <c r="D29" s="98"/>
      <c r="E29" s="14"/>
      <c r="F29" s="15"/>
      <c r="G29" s="15"/>
      <c r="H29" s="15"/>
      <c r="I29" s="14"/>
      <c r="J29" s="15"/>
      <c r="K29" s="15"/>
    </row>
    <row r="30" spans="1:11" ht="11.25" customHeight="1">
      <c r="A30" s="7"/>
      <c r="B30" s="7"/>
      <c r="C30" s="7"/>
      <c r="D30" s="14"/>
      <c r="E30" s="15"/>
      <c r="F30" s="15"/>
      <c r="G30" s="15"/>
      <c r="H30" s="14"/>
      <c r="I30" s="15"/>
      <c r="J30" s="15"/>
      <c r="K30" s="15"/>
    </row>
    <row r="31" spans="1:11" ht="11.25" customHeight="1">
      <c r="A31" s="7"/>
      <c r="B31" s="7"/>
      <c r="C31" s="7"/>
      <c r="D31" s="14"/>
      <c r="E31" s="15"/>
      <c r="F31" s="15"/>
      <c r="G31" s="15"/>
      <c r="H31" s="14"/>
      <c r="I31" s="15"/>
      <c r="J31" s="15"/>
      <c r="K31" s="15"/>
    </row>
    <row r="32" spans="1:11">
      <c r="A32" s="7"/>
      <c r="B32" s="7"/>
      <c r="C32" s="7"/>
      <c r="D32" s="14"/>
      <c r="E32" s="15"/>
      <c r="F32" s="15"/>
      <c r="G32" s="15"/>
      <c r="H32" s="14"/>
      <c r="I32" s="15"/>
      <c r="J32" s="15"/>
      <c r="K32" s="15"/>
    </row>
    <row r="33" spans="1:11">
      <c r="A33" s="7"/>
      <c r="B33" s="7"/>
      <c r="C33" s="7"/>
      <c r="D33" s="14"/>
      <c r="E33" s="15"/>
      <c r="F33" s="15"/>
      <c r="G33" s="15"/>
      <c r="H33" s="14"/>
      <c r="I33" s="15"/>
      <c r="J33" s="15"/>
      <c r="K33" s="15"/>
    </row>
    <row r="34" spans="1:11">
      <c r="A34" s="7"/>
      <c r="B34" s="7"/>
      <c r="C34" s="7"/>
      <c r="D34" s="14"/>
      <c r="E34" s="15"/>
      <c r="F34" s="15"/>
      <c r="G34" s="15"/>
      <c r="H34" s="14"/>
      <c r="I34" s="15"/>
      <c r="J34" s="15"/>
      <c r="K34" s="15"/>
    </row>
    <row r="35" spans="1:11">
      <c r="A35" s="7"/>
      <c r="B35" s="7"/>
      <c r="C35" s="7"/>
      <c r="D35" s="14"/>
      <c r="E35" s="15"/>
      <c r="F35" s="15"/>
      <c r="G35" s="15"/>
      <c r="H35" s="14"/>
      <c r="I35" s="15"/>
      <c r="J35" s="15"/>
      <c r="K35" s="15"/>
    </row>
    <row r="36" spans="1:11">
      <c r="A36" s="7"/>
      <c r="B36" s="7"/>
      <c r="C36" s="7"/>
      <c r="D36" s="14"/>
      <c r="E36" s="15"/>
      <c r="F36" s="15"/>
      <c r="G36" s="15"/>
      <c r="H36" s="14"/>
      <c r="I36" s="15"/>
      <c r="J36" s="15"/>
      <c r="K36" s="15"/>
    </row>
    <row r="37" spans="1:11">
      <c r="A37" s="7"/>
      <c r="B37" s="7"/>
      <c r="C37" s="7"/>
      <c r="D37" s="14"/>
      <c r="E37" s="15"/>
      <c r="F37" s="15"/>
      <c r="G37" s="15"/>
      <c r="H37" s="14"/>
      <c r="I37" s="15"/>
      <c r="J37" s="15"/>
      <c r="K37" s="15"/>
    </row>
    <row r="38" spans="1:11">
      <c r="A38" s="7"/>
      <c r="B38" s="7"/>
      <c r="C38" s="7"/>
      <c r="D38" s="14"/>
      <c r="E38" s="15"/>
      <c r="F38" s="15"/>
      <c r="G38" s="15"/>
      <c r="H38" s="14"/>
      <c r="I38" s="15"/>
      <c r="J38" s="15"/>
      <c r="K38" s="15"/>
    </row>
    <row r="39" spans="1:11">
      <c r="A39" s="7"/>
      <c r="B39" s="7"/>
      <c r="C39" s="7"/>
      <c r="D39" s="14"/>
      <c r="E39" s="15"/>
      <c r="F39" s="15"/>
      <c r="G39" s="15"/>
      <c r="H39" s="14"/>
      <c r="I39" s="15"/>
      <c r="J39" s="15"/>
      <c r="K39" s="15"/>
    </row>
    <row r="40" spans="1:11">
      <c r="A40" s="98"/>
      <c r="B40" s="14"/>
      <c r="C40" s="15"/>
      <c r="D40" s="99"/>
      <c r="E40" s="15"/>
      <c r="F40" s="15"/>
      <c r="G40" s="15"/>
      <c r="H40" s="15"/>
      <c r="I40" s="14"/>
      <c r="J40" s="7"/>
    </row>
    <row r="41" spans="1:11">
      <c r="A41" s="98"/>
      <c r="B41" s="14"/>
      <c r="C41" s="15"/>
      <c r="D41" s="99"/>
      <c r="E41" s="15"/>
      <c r="F41" s="15"/>
      <c r="G41" s="15"/>
      <c r="H41" s="15"/>
      <c r="I41" s="14"/>
      <c r="J41" s="7"/>
    </row>
    <row r="42" spans="1:11">
      <c r="A42" s="98"/>
      <c r="B42" s="14"/>
      <c r="C42" s="15"/>
      <c r="D42" s="99"/>
      <c r="E42" s="15"/>
      <c r="F42" s="15"/>
      <c r="G42" s="15"/>
      <c r="H42" s="15"/>
      <c r="I42" s="14"/>
      <c r="J42" s="7"/>
    </row>
    <row r="43" spans="1:11">
      <c r="A43" s="98"/>
      <c r="B43" s="14"/>
      <c r="C43" s="15"/>
      <c r="D43" s="99"/>
      <c r="E43" s="15"/>
      <c r="F43" s="15"/>
      <c r="G43" s="15"/>
      <c r="H43" s="15"/>
      <c r="I43" s="14"/>
      <c r="J43" s="7"/>
    </row>
    <row r="44" spans="1:11">
      <c r="A44" s="98"/>
      <c r="B44" s="14"/>
      <c r="C44" s="15"/>
      <c r="D44" s="99"/>
      <c r="E44" s="15"/>
      <c r="F44" s="15"/>
      <c r="G44" s="15"/>
      <c r="H44" s="15"/>
      <c r="I44" s="14"/>
      <c r="J44" s="7"/>
    </row>
    <row r="45" spans="1:11">
      <c r="A45" s="98"/>
      <c r="B45" s="14"/>
      <c r="C45" s="15"/>
      <c r="D45" s="99"/>
      <c r="E45" s="15"/>
      <c r="F45" s="15"/>
      <c r="G45" s="15"/>
      <c r="H45" s="15"/>
      <c r="I45" s="14"/>
      <c r="J45" s="7"/>
    </row>
    <row r="46" spans="1:11">
      <c r="A46" s="98"/>
      <c r="B46" s="14"/>
      <c r="C46" s="15"/>
      <c r="D46" s="99"/>
      <c r="E46" s="15"/>
      <c r="F46" s="15"/>
      <c r="G46" s="15"/>
      <c r="H46" s="15"/>
      <c r="I46" s="14"/>
      <c r="J46" s="7"/>
    </row>
    <row r="47" spans="1:11">
      <c r="A47" s="98"/>
      <c r="B47" s="14"/>
      <c r="C47" s="15"/>
      <c r="D47" s="99"/>
      <c r="E47" s="15"/>
      <c r="F47" s="15"/>
      <c r="G47" s="15"/>
      <c r="H47" s="15"/>
      <c r="I47" s="14"/>
      <c r="J47" s="7"/>
    </row>
    <row r="48" spans="1:11">
      <c r="A48" s="98"/>
      <c r="B48" s="14"/>
      <c r="C48" s="15"/>
      <c r="D48" s="99"/>
      <c r="E48" s="15"/>
      <c r="F48" s="15"/>
      <c r="G48" s="15"/>
      <c r="H48" s="15"/>
      <c r="I48" s="14"/>
      <c r="J48" s="7"/>
    </row>
    <row r="49" spans="1:10">
      <c r="A49" s="98"/>
      <c r="B49" s="14"/>
      <c r="C49" s="15"/>
      <c r="D49" s="99"/>
      <c r="E49" s="15"/>
      <c r="F49" s="15"/>
      <c r="G49" s="15"/>
      <c r="H49" s="15"/>
      <c r="I49" s="14"/>
      <c r="J49" s="7"/>
    </row>
    <row r="50" spans="1:10">
      <c r="A50" s="98"/>
      <c r="B50" s="14"/>
      <c r="C50" s="15"/>
      <c r="D50" s="99"/>
      <c r="E50" s="15"/>
      <c r="F50" s="15"/>
      <c r="G50" s="15"/>
      <c r="H50" s="15"/>
      <c r="I50" s="14"/>
      <c r="J50" s="7"/>
    </row>
    <row r="51" spans="1:10">
      <c r="A51" s="98"/>
      <c r="B51" s="14"/>
      <c r="C51" s="15"/>
      <c r="D51" s="99"/>
      <c r="E51" s="15"/>
      <c r="F51" s="15"/>
      <c r="G51" s="15"/>
      <c r="H51" s="15"/>
      <c r="I51" s="14"/>
      <c r="J51" s="7"/>
    </row>
    <row r="52" spans="1:10">
      <c r="A52" s="98"/>
      <c r="B52" s="14"/>
      <c r="C52" s="15"/>
      <c r="D52" s="99"/>
      <c r="E52" s="15"/>
      <c r="F52" s="15"/>
      <c r="G52" s="15"/>
      <c r="H52" s="15"/>
      <c r="I52" s="14"/>
      <c r="J52" s="7"/>
    </row>
    <row r="53" spans="1:10">
      <c r="A53" s="98"/>
      <c r="B53" s="14"/>
      <c r="C53" s="15"/>
      <c r="D53" s="99"/>
      <c r="E53" s="15"/>
      <c r="F53" s="15"/>
      <c r="G53" s="15"/>
      <c r="H53" s="15"/>
      <c r="I53" s="14"/>
      <c r="J53" s="7"/>
    </row>
    <row r="54" spans="1:10">
      <c r="A54" s="98"/>
      <c r="B54" s="14"/>
      <c r="C54" s="15"/>
      <c r="D54" s="99"/>
      <c r="E54" s="15"/>
      <c r="F54" s="15"/>
      <c r="G54" s="15"/>
      <c r="H54" s="15"/>
      <c r="I54" s="14"/>
      <c r="J54" s="7"/>
    </row>
    <row r="55" spans="1:10">
      <c r="A55" s="98"/>
      <c r="B55" s="14"/>
      <c r="C55" s="15"/>
      <c r="D55" s="99"/>
      <c r="E55" s="15"/>
      <c r="F55" s="15"/>
      <c r="G55" s="15"/>
      <c r="H55" s="15"/>
      <c r="I55" s="14"/>
      <c r="J55" s="7"/>
    </row>
    <row r="56" spans="1:10">
      <c r="A56" s="98"/>
      <c r="B56" s="14"/>
      <c r="C56" s="15"/>
      <c r="D56" s="99"/>
      <c r="E56" s="15"/>
      <c r="F56" s="15"/>
      <c r="G56" s="15"/>
      <c r="H56" s="15"/>
      <c r="I56" s="14"/>
      <c r="J56" s="7"/>
    </row>
    <row r="57" spans="1:10">
      <c r="A57" s="98"/>
      <c r="B57" s="14"/>
      <c r="C57" s="15"/>
      <c r="D57" s="99"/>
      <c r="E57" s="15"/>
      <c r="F57" s="15"/>
      <c r="G57" s="15"/>
      <c r="H57" s="15"/>
      <c r="I57" s="14"/>
      <c r="J57" s="7"/>
    </row>
    <row r="58" spans="1:10">
      <c r="A58" s="98"/>
      <c r="B58" s="14"/>
      <c r="C58" s="15"/>
      <c r="D58" s="99"/>
      <c r="E58" s="15"/>
      <c r="F58" s="15"/>
      <c r="G58" s="15"/>
      <c r="H58" s="15"/>
      <c r="I58" s="14"/>
      <c r="J58" s="7"/>
    </row>
    <row r="59" spans="1:10">
      <c r="A59" s="98"/>
      <c r="B59" s="14"/>
      <c r="C59" s="15"/>
      <c r="D59" s="99"/>
      <c r="E59" s="15"/>
      <c r="F59" s="15"/>
      <c r="G59" s="15"/>
      <c r="H59" s="15"/>
      <c r="I59" s="14"/>
      <c r="J59" s="7"/>
    </row>
    <row r="60" spans="1:10">
      <c r="A60" s="98"/>
      <c r="B60" s="14"/>
      <c r="C60" s="15"/>
      <c r="D60" s="99"/>
      <c r="E60" s="15"/>
      <c r="F60" s="15"/>
      <c r="G60" s="15"/>
      <c r="H60" s="15"/>
      <c r="I60" s="14"/>
      <c r="J60" s="7"/>
    </row>
    <row r="61" spans="1:10">
      <c r="A61" s="98"/>
      <c r="B61" s="14"/>
      <c r="C61" s="15"/>
      <c r="D61" s="99"/>
      <c r="E61" s="15"/>
      <c r="F61" s="15"/>
      <c r="G61" s="15"/>
      <c r="H61" s="15"/>
      <c r="I61" s="14"/>
      <c r="J61" s="7"/>
    </row>
    <row r="62" spans="1:10">
      <c r="A62" s="98"/>
      <c r="B62" s="14"/>
      <c r="C62" s="15"/>
      <c r="D62" s="99"/>
      <c r="E62" s="15"/>
      <c r="F62" s="15"/>
      <c r="G62" s="15"/>
      <c r="H62" s="15"/>
      <c r="I62" s="14"/>
      <c r="J62" s="7"/>
    </row>
    <row r="63" spans="1:10">
      <c r="A63" s="98"/>
      <c r="B63" s="14"/>
      <c r="C63" s="15"/>
      <c r="D63" s="99"/>
      <c r="E63" s="15"/>
      <c r="F63" s="15"/>
      <c r="G63" s="15"/>
      <c r="H63" s="15"/>
      <c r="I63" s="14"/>
      <c r="J63" s="7"/>
    </row>
    <row r="64" spans="1:10">
      <c r="A64" s="98"/>
      <c r="B64" s="14"/>
      <c r="C64" s="15"/>
      <c r="D64" s="99"/>
      <c r="E64" s="15"/>
      <c r="F64" s="15"/>
      <c r="G64" s="15"/>
      <c r="H64" s="15"/>
      <c r="I64" s="14"/>
      <c r="J64" s="7"/>
    </row>
    <row r="65" spans="1:10">
      <c r="A65" s="98"/>
      <c r="B65" s="14"/>
      <c r="C65" s="15"/>
      <c r="D65" s="99"/>
      <c r="E65" s="15"/>
      <c r="F65" s="15"/>
      <c r="G65" s="15"/>
      <c r="H65" s="15"/>
      <c r="I65" s="14"/>
      <c r="J65" s="7"/>
    </row>
    <row r="66" spans="1:10">
      <c r="A66" s="98"/>
      <c r="B66" s="14"/>
      <c r="C66" s="15"/>
      <c r="D66" s="99"/>
      <c r="E66" s="15"/>
      <c r="F66" s="15"/>
      <c r="G66" s="15"/>
      <c r="H66" s="15"/>
      <c r="I66" s="14"/>
      <c r="J66" s="7"/>
    </row>
    <row r="67" spans="1:10">
      <c r="A67" s="98"/>
      <c r="B67" s="14"/>
      <c r="C67" s="15"/>
      <c r="D67" s="99"/>
      <c r="E67" s="15"/>
      <c r="F67" s="15"/>
      <c r="G67" s="15"/>
      <c r="H67" s="15"/>
      <c r="I67" s="14"/>
      <c r="J67" s="7"/>
    </row>
    <row r="68" spans="1:10">
      <c r="A68" s="98"/>
      <c r="B68" s="14"/>
      <c r="C68" s="15"/>
      <c r="D68" s="99"/>
      <c r="E68" s="15"/>
      <c r="F68" s="15"/>
      <c r="G68" s="15"/>
      <c r="H68" s="15"/>
      <c r="I68" s="14"/>
      <c r="J68" s="7"/>
    </row>
    <row r="69" spans="1:10">
      <c r="A69" s="98"/>
      <c r="B69" s="14"/>
      <c r="C69" s="15"/>
      <c r="D69" s="99"/>
      <c r="E69" s="15"/>
      <c r="F69" s="15"/>
      <c r="G69" s="15"/>
      <c r="H69" s="15"/>
      <c r="I69" s="14"/>
      <c r="J69" s="7"/>
    </row>
    <row r="70" spans="1:10">
      <c r="A70" s="98"/>
      <c r="B70" s="14"/>
      <c r="C70" s="15"/>
      <c r="D70" s="99"/>
      <c r="E70" s="15"/>
      <c r="F70" s="15"/>
      <c r="G70" s="15"/>
      <c r="H70" s="15"/>
      <c r="I70" s="14"/>
      <c r="J70" s="7"/>
    </row>
    <row r="71" spans="1:10">
      <c r="A71" s="98"/>
      <c r="B71" s="14"/>
      <c r="C71" s="15"/>
      <c r="D71" s="99"/>
      <c r="E71" s="15"/>
      <c r="F71" s="15"/>
      <c r="G71" s="15"/>
      <c r="H71" s="15"/>
      <c r="I71" s="14"/>
      <c r="J71" s="7"/>
    </row>
    <row r="72" spans="1:10">
      <c r="A72" s="98"/>
      <c r="B72" s="14"/>
      <c r="C72" s="15"/>
      <c r="D72" s="99"/>
      <c r="E72" s="15"/>
      <c r="F72" s="15"/>
      <c r="G72" s="15"/>
      <c r="H72" s="15"/>
      <c r="I72" s="14"/>
      <c r="J72" s="7"/>
    </row>
    <row r="73" spans="1:10">
      <c r="A73" s="98"/>
      <c r="B73" s="14"/>
      <c r="C73" s="15"/>
      <c r="D73" s="99"/>
      <c r="E73" s="15"/>
      <c r="F73" s="15"/>
      <c r="G73" s="15"/>
      <c r="H73" s="15"/>
      <c r="I73" s="14"/>
      <c r="J73" s="7"/>
    </row>
    <row r="74" spans="1:10">
      <c r="A74" s="98"/>
      <c r="B74" s="14"/>
      <c r="C74" s="15"/>
      <c r="D74" s="99"/>
      <c r="E74" s="15"/>
      <c r="F74" s="15"/>
      <c r="G74" s="15"/>
      <c r="H74" s="15"/>
      <c r="I74" s="14"/>
      <c r="J74" s="7"/>
    </row>
    <row r="75" spans="1:10">
      <c r="A75" s="98"/>
      <c r="B75" s="14"/>
      <c r="C75" s="15"/>
      <c r="D75" s="99"/>
      <c r="E75" s="15"/>
      <c r="F75" s="15"/>
      <c r="G75" s="15"/>
      <c r="H75" s="15"/>
      <c r="I75" s="14"/>
      <c r="J75" s="7"/>
    </row>
    <row r="76" spans="1:10">
      <c r="A76" s="98"/>
      <c r="B76" s="14"/>
      <c r="C76" s="15"/>
      <c r="D76" s="99"/>
      <c r="E76" s="15"/>
      <c r="F76" s="15"/>
      <c r="G76" s="15"/>
      <c r="H76" s="15"/>
      <c r="I76" s="14"/>
      <c r="J76" s="7"/>
    </row>
    <row r="77" spans="1:10">
      <c r="A77" s="98"/>
      <c r="B77" s="14"/>
      <c r="C77" s="15"/>
      <c r="D77" s="99"/>
      <c r="E77" s="15"/>
      <c r="F77" s="15"/>
      <c r="G77" s="15"/>
      <c r="H77" s="15"/>
      <c r="I77" s="14"/>
      <c r="J77" s="7"/>
    </row>
    <row r="78" spans="1:10">
      <c r="A78" s="98"/>
      <c r="B78" s="14"/>
      <c r="C78" s="15"/>
      <c r="D78" s="99"/>
      <c r="E78" s="15"/>
      <c r="F78" s="15"/>
      <c r="G78" s="15"/>
      <c r="H78" s="15"/>
      <c r="I78" s="14"/>
      <c r="J78" s="7"/>
    </row>
    <row r="79" spans="1:10">
      <c r="A79" s="98"/>
      <c r="B79" s="14"/>
      <c r="C79" s="15"/>
      <c r="D79" s="99"/>
      <c r="E79" s="15"/>
      <c r="F79" s="15"/>
      <c r="G79" s="15"/>
      <c r="H79" s="15"/>
      <c r="I79" s="14"/>
      <c r="J79" s="7"/>
    </row>
    <row r="80" spans="1:10">
      <c r="A80" s="98"/>
      <c r="B80" s="14"/>
      <c r="C80" s="15"/>
      <c r="D80" s="99"/>
      <c r="E80" s="15"/>
      <c r="F80" s="15"/>
      <c r="G80" s="15"/>
      <c r="H80" s="15"/>
      <c r="I80" s="14"/>
      <c r="J80" s="7"/>
    </row>
    <row r="81" spans="1:10">
      <c r="A81" s="98"/>
      <c r="B81" s="14"/>
      <c r="C81" s="15"/>
      <c r="D81" s="99"/>
      <c r="E81" s="15"/>
      <c r="F81" s="15"/>
      <c r="G81" s="15"/>
      <c r="H81" s="15"/>
      <c r="I81" s="14"/>
      <c r="J81" s="7"/>
    </row>
    <row r="82" spans="1:10">
      <c r="A82" s="98"/>
      <c r="B82" s="14"/>
      <c r="C82" s="15"/>
      <c r="D82" s="99"/>
      <c r="E82" s="15"/>
      <c r="F82" s="15"/>
      <c r="G82" s="15"/>
      <c r="H82" s="15"/>
      <c r="I82" s="14"/>
      <c r="J82" s="7"/>
    </row>
    <row r="83" spans="1:10">
      <c r="A83" s="98"/>
      <c r="B83" s="14"/>
      <c r="C83" s="15"/>
      <c r="D83" s="99"/>
      <c r="E83" s="15"/>
      <c r="F83" s="15"/>
      <c r="G83" s="15"/>
      <c r="H83" s="15"/>
      <c r="I83" s="14"/>
      <c r="J83" s="7"/>
    </row>
    <row r="84" spans="1:10">
      <c r="A84" s="98"/>
      <c r="B84" s="14"/>
      <c r="C84" s="15"/>
      <c r="D84" s="99"/>
      <c r="E84" s="15"/>
      <c r="F84" s="15"/>
      <c r="G84" s="15"/>
      <c r="H84" s="15"/>
      <c r="I84" s="14"/>
      <c r="J84" s="7"/>
    </row>
    <row r="85" spans="1:10">
      <c r="A85" s="98"/>
      <c r="B85" s="14"/>
      <c r="C85" s="15"/>
      <c r="D85" s="99"/>
      <c r="E85" s="15"/>
      <c r="F85" s="15"/>
      <c r="G85" s="15"/>
      <c r="H85" s="15"/>
      <c r="I85" s="14"/>
      <c r="J85" s="7"/>
    </row>
    <row r="86" spans="1:10">
      <c r="A86" s="98"/>
      <c r="B86" s="14"/>
      <c r="C86" s="14"/>
      <c r="D86" s="15"/>
      <c r="E86" s="99"/>
      <c r="F86" s="15"/>
      <c r="G86" s="15"/>
      <c r="H86" s="15"/>
      <c r="I86" s="15"/>
    </row>
    <row r="87" spans="1:10">
      <c r="A87" s="98"/>
      <c r="B87" s="14"/>
      <c r="C87" s="14"/>
      <c r="D87" s="15"/>
      <c r="E87" s="99"/>
      <c r="F87" s="15"/>
      <c r="G87" s="15"/>
      <c r="H87" s="15"/>
      <c r="I87" s="15"/>
    </row>
    <row r="88" spans="1:10">
      <c r="A88" s="98"/>
      <c r="B88" s="14"/>
      <c r="C88" s="14"/>
      <c r="D88" s="15"/>
      <c r="E88" s="99"/>
      <c r="F88" s="15"/>
      <c r="G88" s="15"/>
      <c r="H88" s="15"/>
      <c r="I88" s="15"/>
    </row>
    <row r="89" spans="1:10">
      <c r="A89" s="98"/>
      <c r="B89" s="14"/>
      <c r="C89" s="14"/>
      <c r="D89" s="15"/>
      <c r="E89" s="99"/>
      <c r="F89" s="15"/>
      <c r="G89" s="15"/>
      <c r="H89" s="15"/>
      <c r="I89" s="15"/>
    </row>
    <row r="90" spans="1:10">
      <c r="A90" s="98"/>
      <c r="B90" s="14"/>
      <c r="C90" s="14"/>
      <c r="D90" s="15"/>
      <c r="E90" s="99"/>
      <c r="F90" s="15"/>
      <c r="G90" s="15"/>
      <c r="H90" s="15"/>
      <c r="I90" s="15"/>
    </row>
    <row r="91" spans="1:10">
      <c r="A91" s="98"/>
      <c r="B91" s="14"/>
      <c r="C91" s="14"/>
      <c r="D91" s="15"/>
      <c r="E91" s="99"/>
      <c r="F91" s="15"/>
      <c r="G91" s="15"/>
      <c r="H91" s="15"/>
      <c r="I91" s="15"/>
    </row>
    <row r="92" spans="1:10">
      <c r="A92" s="98"/>
      <c r="B92" s="14"/>
      <c r="C92" s="14"/>
      <c r="D92" s="15"/>
      <c r="E92" s="99"/>
      <c r="F92" s="15"/>
      <c r="G92" s="15"/>
      <c r="H92" s="15"/>
      <c r="I92" s="15"/>
    </row>
    <row r="93" spans="1:10">
      <c r="A93" s="98"/>
      <c r="B93" s="14"/>
      <c r="C93" s="14"/>
      <c r="D93" s="15"/>
      <c r="E93" s="99"/>
      <c r="F93" s="15"/>
      <c r="G93" s="15"/>
      <c r="H93" s="15"/>
      <c r="I93" s="15"/>
    </row>
    <row r="94" spans="1:10">
      <c r="A94" s="98"/>
      <c r="B94" s="14"/>
      <c r="C94" s="14"/>
      <c r="D94" s="15"/>
      <c r="E94" s="99"/>
      <c r="F94" s="15"/>
      <c r="G94" s="15"/>
      <c r="H94" s="15"/>
      <c r="I94" s="15"/>
    </row>
    <row r="95" spans="1:10">
      <c r="A95" s="98"/>
      <c r="B95" s="14"/>
      <c r="C95" s="14"/>
      <c r="D95" s="15"/>
      <c r="E95" s="99"/>
      <c r="F95" s="15"/>
      <c r="G95" s="15"/>
      <c r="H95" s="15"/>
      <c r="I95" s="15"/>
    </row>
    <row r="96" spans="1:10">
      <c r="A96" s="98"/>
      <c r="B96" s="14"/>
      <c r="C96" s="14"/>
      <c r="D96" s="15"/>
      <c r="E96" s="99"/>
      <c r="F96" s="15"/>
      <c r="G96" s="15"/>
      <c r="H96" s="15"/>
      <c r="I96" s="15"/>
    </row>
    <row r="97" spans="1:9">
      <c r="A97" s="98"/>
      <c r="B97" s="14"/>
      <c r="C97" s="14"/>
      <c r="D97" s="15"/>
      <c r="E97" s="99"/>
      <c r="F97" s="15"/>
      <c r="G97" s="15"/>
      <c r="H97" s="15"/>
      <c r="I97" s="15"/>
    </row>
    <row r="98" spans="1:9">
      <c r="A98" s="98"/>
      <c r="B98" s="14"/>
      <c r="C98" s="14"/>
      <c r="D98" s="15"/>
      <c r="E98" s="99"/>
      <c r="F98" s="15"/>
      <c r="G98" s="15"/>
      <c r="H98" s="15"/>
      <c r="I98" s="15"/>
    </row>
    <row r="99" spans="1:9">
      <c r="A99" s="98"/>
      <c r="B99" s="14"/>
      <c r="C99" s="14"/>
      <c r="D99" s="15"/>
      <c r="E99" s="99"/>
      <c r="F99" s="15"/>
      <c r="G99" s="15"/>
      <c r="H99" s="15"/>
      <c r="I99" s="15"/>
    </row>
    <row r="100" spans="1:9">
      <c r="A100" s="98"/>
      <c r="B100" s="14"/>
      <c r="C100" s="14"/>
      <c r="D100" s="15"/>
      <c r="E100" s="99"/>
      <c r="F100" s="15"/>
      <c r="G100" s="15"/>
      <c r="H100" s="15"/>
      <c r="I100" s="15"/>
    </row>
    <row r="101" spans="1:9">
      <c r="A101" s="98"/>
      <c r="B101" s="14"/>
      <c r="C101" s="14"/>
      <c r="D101" s="15"/>
      <c r="E101" s="99"/>
      <c r="F101" s="15"/>
      <c r="G101" s="15"/>
      <c r="H101" s="15"/>
      <c r="I101" s="15"/>
    </row>
    <row r="102" spans="1:9">
      <c r="A102" s="98"/>
      <c r="B102" s="14"/>
      <c r="C102" s="14"/>
      <c r="D102" s="15"/>
      <c r="E102" s="99"/>
      <c r="F102" s="15"/>
      <c r="G102" s="15"/>
      <c r="H102" s="15"/>
      <c r="I102" s="15"/>
    </row>
    <row r="103" spans="1:9">
      <c r="A103" s="98"/>
      <c r="B103" s="14"/>
      <c r="C103" s="14"/>
      <c r="D103" s="15"/>
      <c r="E103" s="99"/>
      <c r="F103" s="15"/>
      <c r="G103" s="15"/>
      <c r="H103" s="15"/>
      <c r="I103" s="15"/>
    </row>
    <row r="104" spans="1:9">
      <c r="A104" s="98"/>
      <c r="B104" s="14"/>
      <c r="C104" s="14"/>
      <c r="D104" s="15"/>
      <c r="E104" s="99"/>
      <c r="F104" s="15"/>
      <c r="G104" s="15"/>
      <c r="H104" s="15"/>
      <c r="I104" s="15"/>
    </row>
    <row r="105" spans="1:9">
      <c r="A105" s="98"/>
      <c r="B105" s="14"/>
      <c r="C105" s="14"/>
      <c r="D105" s="15"/>
      <c r="E105" s="99"/>
      <c r="F105" s="15"/>
      <c r="G105" s="15"/>
      <c r="H105" s="15"/>
      <c r="I105" s="15"/>
    </row>
    <row r="106" spans="1:9">
      <c r="A106" s="98"/>
      <c r="B106" s="14"/>
      <c r="C106" s="14"/>
      <c r="D106" s="15"/>
      <c r="E106" s="99"/>
      <c r="F106" s="15"/>
      <c r="G106" s="15"/>
      <c r="H106" s="15"/>
      <c r="I106" s="15"/>
    </row>
    <row r="107" spans="1:9">
      <c r="A107" s="98"/>
      <c r="B107" s="14"/>
      <c r="C107" s="14"/>
      <c r="D107" s="15"/>
      <c r="E107" s="99"/>
      <c r="F107" s="15"/>
      <c r="G107" s="15"/>
      <c r="H107" s="15"/>
      <c r="I107" s="15"/>
    </row>
    <row r="108" spans="1:9">
      <c r="A108" s="98"/>
      <c r="B108" s="14"/>
      <c r="C108" s="14"/>
      <c r="D108" s="15"/>
      <c r="E108" s="99"/>
      <c r="F108" s="15"/>
      <c r="G108" s="15"/>
      <c r="H108" s="15"/>
      <c r="I108" s="15"/>
    </row>
    <row r="109" spans="1:9">
      <c r="A109" s="98"/>
      <c r="B109" s="14"/>
      <c r="C109" s="14"/>
      <c r="D109" s="15"/>
      <c r="E109" s="99"/>
      <c r="F109" s="15"/>
      <c r="G109" s="15"/>
      <c r="H109" s="15"/>
      <c r="I109" s="15"/>
    </row>
    <row r="110" spans="1:9">
      <c r="A110" s="98"/>
      <c r="B110" s="14"/>
      <c r="C110" s="14"/>
      <c r="D110" s="15"/>
      <c r="E110" s="99"/>
      <c r="F110" s="15"/>
      <c r="G110" s="15"/>
      <c r="H110" s="15"/>
      <c r="I110" s="15"/>
    </row>
    <row r="111" spans="1:9">
      <c r="A111" s="98"/>
      <c r="B111" s="14"/>
      <c r="C111" s="14"/>
      <c r="D111" s="15"/>
      <c r="E111" s="99"/>
      <c r="F111" s="15"/>
      <c r="G111" s="15"/>
      <c r="H111" s="15"/>
      <c r="I111" s="15"/>
    </row>
    <row r="112" spans="1:9">
      <c r="A112" s="98"/>
      <c r="B112" s="14"/>
      <c r="C112" s="14"/>
      <c r="D112" s="15"/>
      <c r="E112" s="99"/>
      <c r="F112" s="15"/>
      <c r="G112" s="15"/>
      <c r="H112" s="15"/>
      <c r="I112" s="15"/>
    </row>
    <row r="113" spans="1:9">
      <c r="A113" s="98"/>
      <c r="B113" s="14"/>
      <c r="C113" s="14"/>
      <c r="D113" s="15"/>
      <c r="E113" s="99"/>
      <c r="F113" s="15"/>
      <c r="G113" s="15"/>
      <c r="H113" s="15"/>
      <c r="I113" s="15"/>
    </row>
    <row r="114" spans="1:9">
      <c r="A114" s="98"/>
      <c r="B114" s="14"/>
      <c r="C114" s="14"/>
      <c r="D114" s="15"/>
      <c r="E114" s="99"/>
      <c r="F114" s="15"/>
      <c r="G114" s="15"/>
      <c r="H114" s="15"/>
      <c r="I114" s="15"/>
    </row>
    <row r="115" spans="1:9">
      <c r="A115" s="98"/>
      <c r="B115" s="14"/>
      <c r="C115" s="14"/>
      <c r="D115" s="15"/>
      <c r="E115" s="99"/>
      <c r="F115" s="15"/>
      <c r="G115" s="15"/>
      <c r="H115" s="15"/>
      <c r="I115" s="15"/>
    </row>
    <row r="116" spans="1:9">
      <c r="A116" s="98"/>
      <c r="B116" s="14"/>
      <c r="C116" s="14"/>
      <c r="D116" s="15"/>
      <c r="E116" s="99"/>
      <c r="F116" s="15"/>
      <c r="G116" s="15"/>
      <c r="H116" s="15"/>
      <c r="I116" s="15"/>
    </row>
    <row r="117" spans="1:9">
      <c r="A117" s="98"/>
      <c r="B117" s="14"/>
      <c r="C117" s="14"/>
      <c r="D117" s="15"/>
      <c r="E117" s="99"/>
      <c r="F117" s="15"/>
      <c r="G117" s="15"/>
      <c r="H117" s="15"/>
      <c r="I117" s="15"/>
    </row>
    <row r="118" spans="1:9">
      <c r="A118" s="98"/>
      <c r="B118" s="14"/>
      <c r="C118" s="14"/>
      <c r="D118" s="15"/>
      <c r="E118" s="99"/>
      <c r="F118" s="15"/>
      <c r="G118" s="15"/>
      <c r="H118" s="15"/>
      <c r="I118" s="15"/>
    </row>
    <row r="119" spans="1:9">
      <c r="A119" s="98"/>
      <c r="B119" s="14"/>
      <c r="C119" s="14"/>
      <c r="D119" s="15"/>
      <c r="E119" s="99"/>
      <c r="F119" s="15"/>
      <c r="G119" s="15"/>
      <c r="H119" s="15"/>
      <c r="I119" s="15"/>
    </row>
    <row r="120" spans="1:9">
      <c r="A120" s="98"/>
      <c r="B120" s="14"/>
      <c r="C120" s="14"/>
      <c r="D120" s="15"/>
      <c r="E120" s="99"/>
      <c r="F120" s="15"/>
      <c r="G120" s="15"/>
      <c r="H120" s="15"/>
      <c r="I120" s="15"/>
    </row>
    <row r="121" spans="1:9">
      <c r="A121" s="98"/>
      <c r="B121" s="14"/>
      <c r="C121" s="14"/>
      <c r="D121" s="15"/>
      <c r="E121" s="99"/>
      <c r="F121" s="15"/>
      <c r="G121" s="15"/>
      <c r="H121" s="15"/>
      <c r="I121" s="15"/>
    </row>
    <row r="122" spans="1:9">
      <c r="A122" s="98"/>
      <c r="B122" s="14"/>
      <c r="C122" s="14"/>
      <c r="D122" s="15"/>
      <c r="E122" s="99"/>
      <c r="F122" s="15"/>
      <c r="G122" s="15"/>
      <c r="H122" s="15"/>
      <c r="I122" s="15"/>
    </row>
    <row r="123" spans="1:9">
      <c r="A123" s="98"/>
      <c r="B123" s="14"/>
      <c r="C123" s="14"/>
      <c r="D123" s="15"/>
      <c r="E123" s="99"/>
      <c r="F123" s="15"/>
      <c r="G123" s="15"/>
      <c r="H123" s="15"/>
      <c r="I123" s="15"/>
    </row>
    <row r="124" spans="1:9">
      <c r="A124" s="98"/>
      <c r="B124" s="14"/>
      <c r="C124" s="14"/>
      <c r="D124" s="15"/>
      <c r="E124" s="99"/>
      <c r="F124" s="15"/>
      <c r="G124" s="15"/>
      <c r="H124" s="15"/>
      <c r="I124" s="15"/>
    </row>
    <row r="125" spans="1:9">
      <c r="A125" s="98"/>
      <c r="B125" s="14"/>
      <c r="C125" s="14"/>
      <c r="D125" s="15"/>
      <c r="E125" s="99"/>
      <c r="F125" s="15"/>
      <c r="G125" s="15"/>
      <c r="H125" s="15"/>
      <c r="I125" s="15"/>
    </row>
    <row r="126" spans="1:9">
      <c r="A126" s="98"/>
      <c r="B126" s="14"/>
      <c r="C126" s="14"/>
      <c r="D126" s="15"/>
      <c r="E126" s="99"/>
      <c r="F126" s="15"/>
      <c r="G126" s="15"/>
      <c r="H126" s="15"/>
      <c r="I126" s="15"/>
    </row>
    <row r="127" spans="1:9">
      <c r="A127" s="98"/>
      <c r="B127" s="14"/>
      <c r="C127" s="14"/>
      <c r="D127" s="15"/>
      <c r="E127" s="99"/>
      <c r="F127" s="15"/>
      <c r="G127" s="15"/>
      <c r="H127" s="15"/>
      <c r="I127" s="15"/>
    </row>
    <row r="128" spans="1:9">
      <c r="A128" s="98"/>
      <c r="B128" s="14"/>
      <c r="C128" s="14"/>
      <c r="D128" s="15"/>
      <c r="E128" s="99"/>
      <c r="F128" s="15"/>
      <c r="G128" s="15"/>
      <c r="H128" s="15"/>
      <c r="I128" s="15"/>
    </row>
    <row r="129" spans="1:9">
      <c r="A129" s="98"/>
      <c r="B129" s="14"/>
      <c r="C129" s="14"/>
      <c r="D129" s="15"/>
      <c r="E129" s="99"/>
      <c r="F129" s="15"/>
      <c r="G129" s="15"/>
      <c r="H129" s="15"/>
      <c r="I129" s="15"/>
    </row>
    <row r="130" spans="1:9">
      <c r="A130" s="98"/>
      <c r="B130" s="14"/>
      <c r="C130" s="14"/>
      <c r="D130" s="15"/>
      <c r="E130" s="99"/>
      <c r="F130" s="15"/>
      <c r="G130" s="15"/>
      <c r="H130" s="15"/>
      <c r="I130" s="15"/>
    </row>
    <row r="131" spans="1:9">
      <c r="A131" s="98"/>
      <c r="B131" s="14"/>
      <c r="C131" s="14"/>
      <c r="D131" s="15"/>
      <c r="E131" s="99"/>
      <c r="F131" s="15"/>
      <c r="G131" s="15"/>
      <c r="H131" s="15"/>
      <c r="I131" s="15"/>
    </row>
    <row r="132" spans="1:9">
      <c r="A132" s="98"/>
      <c r="B132" s="14"/>
      <c r="C132" s="14"/>
      <c r="D132" s="15"/>
      <c r="E132" s="99"/>
      <c r="F132" s="15"/>
      <c r="G132" s="15"/>
      <c r="H132" s="15"/>
      <c r="I132" s="15"/>
    </row>
    <row r="133" spans="1:9">
      <c r="A133" s="98"/>
      <c r="B133" s="14"/>
      <c r="C133" s="14"/>
      <c r="D133" s="15"/>
      <c r="E133" s="99"/>
      <c r="F133" s="15"/>
      <c r="G133" s="15"/>
      <c r="H133" s="15"/>
      <c r="I133" s="15"/>
    </row>
    <row r="134" spans="1:9">
      <c r="A134" s="98"/>
      <c r="B134" s="14"/>
      <c r="C134" s="14"/>
      <c r="D134" s="15"/>
      <c r="E134" s="99"/>
      <c r="F134" s="15"/>
      <c r="G134" s="15"/>
      <c r="H134" s="15"/>
      <c r="I134" s="15"/>
    </row>
    <row r="135" spans="1:9">
      <c r="A135" s="98"/>
      <c r="B135" s="14"/>
      <c r="C135" s="14"/>
      <c r="D135" s="15"/>
      <c r="E135" s="99"/>
      <c r="F135" s="15"/>
      <c r="G135" s="15"/>
      <c r="H135" s="15"/>
      <c r="I135" s="15"/>
    </row>
    <row r="136" spans="1:9">
      <c r="A136" s="98"/>
      <c r="B136" s="14"/>
      <c r="C136" s="14"/>
      <c r="D136" s="15"/>
      <c r="E136" s="99"/>
      <c r="F136" s="15"/>
      <c r="G136" s="15"/>
      <c r="H136" s="15"/>
      <c r="I136" s="15"/>
    </row>
    <row r="137" spans="1:9">
      <c r="A137" s="98"/>
      <c r="B137" s="14"/>
      <c r="C137" s="14"/>
      <c r="D137" s="15"/>
      <c r="E137" s="99"/>
      <c r="F137" s="15"/>
      <c r="G137" s="15"/>
      <c r="H137" s="15"/>
      <c r="I137" s="15"/>
    </row>
    <row r="138" spans="1:9">
      <c r="A138" s="98"/>
      <c r="B138" s="14"/>
      <c r="C138" s="14"/>
      <c r="D138" s="15"/>
      <c r="E138" s="99"/>
      <c r="F138" s="15"/>
      <c r="G138" s="15"/>
      <c r="H138" s="15"/>
      <c r="I138" s="15"/>
    </row>
    <row r="139" spans="1:9">
      <c r="A139" s="98"/>
      <c r="B139" s="14"/>
      <c r="C139" s="14"/>
      <c r="D139" s="15"/>
      <c r="E139" s="99"/>
      <c r="F139" s="15"/>
      <c r="G139" s="15"/>
      <c r="H139" s="15"/>
      <c r="I139" s="15"/>
    </row>
    <row r="140" spans="1:9">
      <c r="A140" s="98"/>
      <c r="B140" s="14"/>
      <c r="C140" s="14"/>
      <c r="D140" s="15"/>
      <c r="E140" s="99"/>
      <c r="F140" s="15"/>
      <c r="G140" s="15"/>
      <c r="H140" s="15"/>
      <c r="I140" s="15"/>
    </row>
    <row r="141" spans="1:9">
      <c r="A141" s="98"/>
      <c r="B141" s="14"/>
      <c r="C141" s="14"/>
      <c r="D141" s="15"/>
      <c r="E141" s="99"/>
      <c r="F141" s="15"/>
      <c r="G141" s="15"/>
      <c r="H141" s="15"/>
      <c r="I141" s="15"/>
    </row>
    <row r="142" spans="1:9">
      <c r="A142" s="98"/>
      <c r="B142" s="14"/>
      <c r="C142" s="14"/>
      <c r="D142" s="15"/>
      <c r="E142" s="99"/>
      <c r="F142" s="15"/>
      <c r="G142" s="15"/>
      <c r="H142" s="15"/>
      <c r="I142" s="15"/>
    </row>
    <row r="143" spans="1:9">
      <c r="A143" s="98"/>
      <c r="B143" s="14"/>
      <c r="C143" s="14"/>
      <c r="D143" s="15"/>
      <c r="E143" s="99"/>
      <c r="F143" s="15"/>
      <c r="G143" s="15"/>
      <c r="H143" s="15"/>
      <c r="I143" s="15"/>
    </row>
    <row r="144" spans="1:9">
      <c r="A144" s="98"/>
      <c r="B144" s="14"/>
      <c r="C144" s="14"/>
      <c r="D144" s="15"/>
      <c r="E144" s="99"/>
      <c r="F144" s="15"/>
      <c r="G144" s="15"/>
      <c r="H144" s="15"/>
      <c r="I144" s="15"/>
    </row>
    <row r="145" spans="1:9">
      <c r="A145" s="98"/>
      <c r="B145" s="14"/>
      <c r="C145" s="14"/>
      <c r="D145" s="15"/>
      <c r="E145" s="99"/>
      <c r="F145" s="15"/>
      <c r="G145" s="15"/>
      <c r="H145" s="15"/>
      <c r="I145" s="15"/>
    </row>
    <row r="146" spans="1:9">
      <c r="A146" s="98"/>
      <c r="B146" s="14"/>
      <c r="C146" s="14"/>
      <c r="D146" s="15"/>
      <c r="E146" s="99"/>
      <c r="F146" s="15"/>
      <c r="G146" s="15"/>
      <c r="H146" s="15"/>
      <c r="I146" s="15"/>
    </row>
    <row r="147" spans="1:9">
      <c r="A147" s="98"/>
      <c r="B147" s="14"/>
      <c r="C147" s="14"/>
      <c r="D147" s="15"/>
      <c r="E147" s="99"/>
      <c r="F147" s="15"/>
      <c r="G147" s="15"/>
      <c r="H147" s="15"/>
      <c r="I147" s="15"/>
    </row>
    <row r="148" spans="1:9">
      <c r="A148" s="98"/>
      <c r="B148" s="14"/>
      <c r="C148" s="14"/>
      <c r="D148" s="15"/>
      <c r="E148" s="99"/>
      <c r="F148" s="15"/>
      <c r="G148" s="15"/>
      <c r="H148" s="15"/>
      <c r="I148" s="15"/>
    </row>
    <row r="149" spans="1:9">
      <c r="A149" s="98"/>
      <c r="B149" s="14"/>
      <c r="C149" s="14"/>
      <c r="D149" s="15"/>
      <c r="E149" s="99"/>
      <c r="F149" s="15"/>
      <c r="G149" s="15"/>
      <c r="H149" s="15"/>
      <c r="I149" s="15"/>
    </row>
    <row r="150" spans="1:9">
      <c r="A150" s="98"/>
      <c r="B150" s="14"/>
      <c r="C150" s="14"/>
      <c r="D150" s="15"/>
      <c r="E150" s="99"/>
      <c r="F150" s="15"/>
      <c r="G150" s="15"/>
      <c r="H150" s="15"/>
      <c r="I150" s="15"/>
    </row>
    <row r="151" spans="1:9">
      <c r="A151" s="98"/>
      <c r="B151" s="14"/>
      <c r="C151" s="14"/>
      <c r="D151" s="15"/>
      <c r="E151" s="99"/>
      <c r="F151" s="15"/>
      <c r="G151" s="15"/>
      <c r="H151" s="15"/>
      <c r="I151" s="15"/>
    </row>
    <row r="152" spans="1:9">
      <c r="A152" s="98"/>
      <c r="B152" s="14"/>
      <c r="C152" s="14"/>
      <c r="D152" s="15"/>
      <c r="E152" s="99"/>
      <c r="F152" s="15"/>
      <c r="G152" s="15"/>
      <c r="H152" s="15"/>
      <c r="I152" s="15"/>
    </row>
    <row r="153" spans="1:9">
      <c r="A153" s="98"/>
      <c r="B153" s="14"/>
      <c r="C153" s="14"/>
      <c r="D153" s="15"/>
      <c r="E153" s="99"/>
      <c r="F153" s="15"/>
      <c r="G153" s="15"/>
      <c r="H153" s="15"/>
      <c r="I153" s="15"/>
    </row>
    <row r="154" spans="1:9">
      <c r="A154" s="98"/>
      <c r="B154" s="14"/>
      <c r="C154" s="14"/>
      <c r="D154" s="15"/>
      <c r="E154" s="99"/>
      <c r="F154" s="15"/>
      <c r="G154" s="15"/>
      <c r="H154" s="15"/>
      <c r="I154" s="15"/>
    </row>
    <row r="155" spans="1:9">
      <c r="A155" s="98"/>
      <c r="B155" s="14"/>
      <c r="C155" s="14"/>
      <c r="D155" s="15"/>
      <c r="E155" s="99"/>
      <c r="F155" s="15"/>
      <c r="G155" s="15"/>
      <c r="H155" s="15"/>
      <c r="I155" s="15"/>
    </row>
    <row r="156" spans="1:9">
      <c r="A156" s="98"/>
      <c r="B156" s="14"/>
      <c r="C156" s="14"/>
      <c r="D156" s="15"/>
      <c r="E156" s="99"/>
      <c r="F156" s="15"/>
      <c r="G156" s="15"/>
      <c r="H156" s="15"/>
      <c r="I156" s="15"/>
    </row>
    <row r="157" spans="1:9">
      <c r="A157" s="98"/>
      <c r="B157" s="14"/>
      <c r="C157" s="14"/>
      <c r="D157" s="15"/>
      <c r="E157" s="99"/>
      <c r="F157" s="15"/>
      <c r="G157" s="15"/>
      <c r="H157" s="15"/>
      <c r="I157" s="15"/>
    </row>
    <row r="158" spans="1:9">
      <c r="A158" s="98"/>
      <c r="B158" s="14"/>
      <c r="C158" s="14"/>
      <c r="D158" s="15"/>
      <c r="E158" s="99"/>
      <c r="F158" s="15"/>
      <c r="G158" s="15"/>
      <c r="H158" s="15"/>
      <c r="I158" s="15"/>
    </row>
    <row r="159" spans="1:9">
      <c r="A159" s="98"/>
      <c r="B159" s="14"/>
      <c r="C159" s="14"/>
      <c r="D159" s="15"/>
      <c r="E159" s="99"/>
      <c r="F159" s="15"/>
      <c r="G159" s="15"/>
      <c r="H159" s="15"/>
      <c r="I159" s="15"/>
    </row>
    <row r="160" spans="1:9">
      <c r="A160" s="98"/>
      <c r="B160" s="14"/>
      <c r="C160" s="14"/>
      <c r="D160" s="15"/>
      <c r="E160" s="99"/>
      <c r="F160" s="15"/>
      <c r="G160" s="15"/>
      <c r="H160" s="15"/>
      <c r="I160" s="15"/>
    </row>
    <row r="161" spans="1:9">
      <c r="A161" s="98"/>
      <c r="B161" s="14"/>
      <c r="C161" s="14"/>
      <c r="D161" s="15"/>
      <c r="E161" s="99"/>
      <c r="F161" s="15"/>
      <c r="G161" s="15"/>
      <c r="H161" s="15"/>
      <c r="I161" s="15"/>
    </row>
    <row r="162" spans="1:9">
      <c r="A162" s="98"/>
      <c r="B162" s="14"/>
      <c r="C162" s="14"/>
      <c r="D162" s="15"/>
      <c r="E162" s="99"/>
      <c r="F162" s="15"/>
      <c r="G162" s="15"/>
      <c r="H162" s="15"/>
      <c r="I162" s="15"/>
    </row>
    <row r="163" spans="1:9">
      <c r="A163" s="98"/>
      <c r="B163" s="14"/>
      <c r="C163" s="14"/>
      <c r="D163" s="15"/>
      <c r="E163" s="99"/>
      <c r="F163" s="15"/>
      <c r="G163" s="15"/>
      <c r="H163" s="15"/>
      <c r="I163" s="15"/>
    </row>
    <row r="164" spans="1:9">
      <c r="A164" s="98"/>
      <c r="B164" s="14"/>
      <c r="C164" s="14"/>
      <c r="D164" s="15"/>
      <c r="E164" s="99"/>
      <c r="F164" s="15"/>
      <c r="G164" s="15"/>
      <c r="H164" s="15"/>
      <c r="I164" s="15"/>
    </row>
    <row r="165" spans="1:9">
      <c r="A165" s="98"/>
      <c r="B165" s="14"/>
      <c r="C165" s="14"/>
      <c r="D165" s="15"/>
      <c r="E165" s="99"/>
      <c r="F165" s="15"/>
      <c r="G165" s="15"/>
      <c r="H165" s="15"/>
      <c r="I165" s="15"/>
    </row>
    <row r="166" spans="1:9">
      <c r="A166" s="98"/>
      <c r="B166" s="14"/>
      <c r="C166" s="14"/>
      <c r="D166" s="15"/>
      <c r="E166" s="99"/>
      <c r="F166" s="15"/>
      <c r="G166" s="15"/>
      <c r="H166" s="15"/>
      <c r="I166" s="15"/>
    </row>
    <row r="167" spans="1:9">
      <c r="A167" s="98"/>
      <c r="B167" s="14"/>
      <c r="C167" s="14"/>
      <c r="D167" s="15"/>
      <c r="E167" s="99"/>
      <c r="F167" s="15"/>
      <c r="G167" s="15"/>
      <c r="H167" s="15"/>
      <c r="I167" s="15"/>
    </row>
    <row r="168" spans="1:9">
      <c r="A168" s="98"/>
      <c r="B168" s="14"/>
      <c r="C168" s="14"/>
      <c r="D168" s="15"/>
      <c r="E168" s="99"/>
      <c r="F168" s="15"/>
      <c r="G168" s="15"/>
      <c r="H168" s="15"/>
      <c r="I168" s="15"/>
    </row>
    <row r="169" spans="1:9">
      <c r="A169" s="98"/>
      <c r="B169" s="14"/>
      <c r="C169" s="14"/>
      <c r="D169" s="15"/>
      <c r="E169" s="99"/>
      <c r="F169" s="15"/>
      <c r="G169" s="15"/>
      <c r="H169" s="15"/>
      <c r="I169" s="15"/>
    </row>
    <row r="170" spans="1:9">
      <c r="A170" s="98"/>
      <c r="B170" s="14"/>
      <c r="C170" s="14"/>
      <c r="D170" s="15"/>
      <c r="E170" s="99"/>
      <c r="F170" s="15"/>
      <c r="G170" s="15"/>
      <c r="H170" s="15"/>
      <c r="I170" s="15"/>
    </row>
    <row r="171" spans="1:9">
      <c r="A171" s="98"/>
      <c r="B171" s="14"/>
      <c r="C171" s="14"/>
      <c r="D171" s="15"/>
      <c r="E171" s="99"/>
      <c r="F171" s="15"/>
      <c r="G171" s="15"/>
      <c r="H171" s="15"/>
      <c r="I171" s="15"/>
    </row>
    <row r="172" spans="1:9">
      <c r="A172" s="98"/>
      <c r="B172" s="14"/>
      <c r="C172" s="14"/>
      <c r="D172" s="15"/>
      <c r="E172" s="99"/>
      <c r="F172" s="15"/>
      <c r="G172" s="15"/>
      <c r="H172" s="15"/>
      <c r="I172" s="15"/>
    </row>
    <row r="173" spans="1:9">
      <c r="A173" s="98"/>
      <c r="B173" s="14"/>
      <c r="C173" s="14"/>
      <c r="D173" s="15"/>
      <c r="E173" s="99"/>
      <c r="F173" s="15"/>
      <c r="G173" s="15"/>
      <c r="H173" s="15"/>
      <c r="I173" s="15"/>
    </row>
    <row r="174" spans="1:9">
      <c r="A174" s="98"/>
      <c r="B174" s="14"/>
      <c r="C174" s="14"/>
      <c r="D174" s="15"/>
      <c r="E174" s="99"/>
      <c r="F174" s="15"/>
      <c r="G174" s="15"/>
      <c r="H174" s="15"/>
      <c r="I174" s="15"/>
    </row>
    <row r="175" spans="1:9">
      <c r="A175" s="98"/>
      <c r="B175" s="14"/>
      <c r="C175" s="14"/>
      <c r="D175" s="15"/>
      <c r="E175" s="99"/>
      <c r="F175" s="15"/>
      <c r="G175" s="15"/>
      <c r="H175" s="15"/>
      <c r="I175" s="15"/>
    </row>
    <row r="176" spans="1:9">
      <c r="A176" s="98"/>
      <c r="B176" s="14"/>
      <c r="C176" s="14"/>
      <c r="D176" s="15"/>
      <c r="E176" s="99"/>
      <c r="F176" s="15"/>
      <c r="G176" s="15"/>
      <c r="H176" s="15"/>
      <c r="I176" s="15"/>
    </row>
    <row r="177" spans="1:9">
      <c r="A177" s="98"/>
      <c r="B177" s="14"/>
      <c r="C177" s="14"/>
      <c r="D177" s="15"/>
      <c r="E177" s="99"/>
      <c r="F177" s="15"/>
      <c r="G177" s="15"/>
      <c r="H177" s="15"/>
      <c r="I177" s="15"/>
    </row>
    <row r="178" spans="1:9">
      <c r="A178" s="98"/>
      <c r="B178" s="14"/>
      <c r="C178" s="14"/>
      <c r="D178" s="15"/>
      <c r="E178" s="99"/>
      <c r="F178" s="15"/>
      <c r="G178" s="15"/>
      <c r="H178" s="15"/>
      <c r="I178" s="15"/>
    </row>
    <row r="179" spans="1:9">
      <c r="A179" s="98"/>
      <c r="B179" s="14"/>
      <c r="C179" s="14"/>
      <c r="D179" s="15"/>
      <c r="E179" s="99"/>
      <c r="F179" s="15"/>
      <c r="G179" s="15"/>
      <c r="H179" s="15"/>
      <c r="I179" s="15"/>
    </row>
    <row r="180" spans="1:9">
      <c r="A180" s="98"/>
      <c r="B180" s="14"/>
      <c r="C180" s="14"/>
      <c r="D180" s="15"/>
      <c r="E180" s="99"/>
      <c r="F180" s="15"/>
      <c r="G180" s="15"/>
      <c r="H180" s="15"/>
      <c r="I180" s="15"/>
    </row>
    <row r="181" spans="1:9">
      <c r="A181" s="98"/>
      <c r="B181" s="14"/>
      <c r="C181" s="14"/>
      <c r="D181" s="15"/>
      <c r="E181" s="99"/>
      <c r="F181" s="15"/>
      <c r="G181" s="15"/>
      <c r="H181" s="15"/>
      <c r="I181" s="15"/>
    </row>
    <row r="182" spans="1:9">
      <c r="A182" s="98"/>
      <c r="B182" s="14"/>
      <c r="C182" s="14"/>
      <c r="D182" s="15"/>
      <c r="E182" s="99"/>
      <c r="F182" s="15"/>
      <c r="G182" s="15"/>
      <c r="H182" s="15"/>
      <c r="I182" s="15"/>
    </row>
    <row r="183" spans="1:9">
      <c r="A183" s="98"/>
      <c r="B183" s="14"/>
      <c r="C183" s="14"/>
      <c r="D183" s="15"/>
      <c r="E183" s="99"/>
      <c r="F183" s="15"/>
      <c r="G183" s="15"/>
      <c r="H183" s="15"/>
      <c r="I183" s="15"/>
    </row>
    <row r="184" spans="1:9">
      <c r="A184" s="98"/>
      <c r="B184" s="14"/>
      <c r="C184" s="14"/>
      <c r="D184" s="15"/>
      <c r="E184" s="99"/>
      <c r="F184" s="15"/>
      <c r="G184" s="15"/>
      <c r="H184" s="15"/>
      <c r="I184" s="15"/>
    </row>
    <row r="185" spans="1:9">
      <c r="A185" s="98"/>
      <c r="B185" s="14"/>
      <c r="C185" s="14"/>
      <c r="D185" s="15"/>
      <c r="E185" s="99"/>
      <c r="F185" s="15"/>
      <c r="G185" s="15"/>
      <c r="H185" s="15"/>
      <c r="I185" s="15"/>
    </row>
    <row r="186" spans="1:9">
      <c r="A186" s="98"/>
      <c r="B186" s="14"/>
      <c r="C186" s="14"/>
      <c r="D186" s="15"/>
      <c r="E186" s="99"/>
      <c r="F186" s="15"/>
      <c r="G186" s="15"/>
      <c r="H186" s="15"/>
      <c r="I186" s="15"/>
    </row>
    <row r="187" spans="1:9">
      <c r="A187" s="98"/>
      <c r="B187" s="14"/>
      <c r="C187" s="14"/>
      <c r="D187" s="15"/>
      <c r="E187" s="99"/>
      <c r="F187" s="15"/>
      <c r="G187" s="15"/>
      <c r="H187" s="15"/>
      <c r="I187" s="15"/>
    </row>
    <row r="188" spans="1:9">
      <c r="A188" s="98"/>
      <c r="B188" s="14"/>
      <c r="C188" s="14"/>
      <c r="D188" s="15"/>
      <c r="E188" s="99"/>
      <c r="F188" s="15"/>
      <c r="G188" s="15"/>
      <c r="H188" s="15"/>
      <c r="I188" s="15"/>
    </row>
    <row r="189" spans="1:9">
      <c r="A189" s="98"/>
      <c r="B189" s="14"/>
      <c r="C189" s="14"/>
      <c r="D189" s="15"/>
      <c r="E189" s="99"/>
      <c r="F189" s="15"/>
      <c r="G189" s="15"/>
      <c r="H189" s="15"/>
      <c r="I189" s="15"/>
    </row>
    <row r="190" spans="1:9">
      <c r="A190" s="98"/>
      <c r="B190" s="14"/>
      <c r="C190" s="14"/>
      <c r="D190" s="15"/>
      <c r="E190" s="99"/>
      <c r="F190" s="15"/>
      <c r="G190" s="15"/>
      <c r="H190" s="15"/>
      <c r="I190" s="15"/>
    </row>
  </sheetData>
  <sheetProtection formatCells="0" formatColumns="0" formatRows="0" insertColumns="0" insertRows="0" insertHyperlinks="0" deleteColumns="0" deleteRows="0" sort="0" autoFilter="0" pivotTables="0"/>
  <autoFilter ref="A11:K28" xr:uid="{00000000-0001-0000-0000-000000000000}">
    <filterColumn colId="7" showButton="0"/>
    <filterColumn colId="9" showButton="0"/>
    <filterColumn colId="10" showButton="0"/>
  </autoFilter>
  <dataConsolidate/>
  <mergeCells count="48">
    <mergeCell ref="A28:I28"/>
    <mergeCell ref="K25:K27"/>
    <mergeCell ref="J25:J27"/>
    <mergeCell ref="A25:A27"/>
    <mergeCell ref="B25:B27"/>
    <mergeCell ref="C25:C27"/>
    <mergeCell ref="D25:D27"/>
    <mergeCell ref="E25:E27"/>
    <mergeCell ref="K21:K24"/>
    <mergeCell ref="J21:J24"/>
    <mergeCell ref="J18:J20"/>
    <mergeCell ref="A21:A24"/>
    <mergeCell ref="B21:B24"/>
    <mergeCell ref="C21:C24"/>
    <mergeCell ref="D21:D24"/>
    <mergeCell ref="E21:E24"/>
    <mergeCell ref="K18:K20"/>
    <mergeCell ref="A18:A20"/>
    <mergeCell ref="B18:B20"/>
    <mergeCell ref="C18:C20"/>
    <mergeCell ref="D18:D20"/>
    <mergeCell ref="E18:E20"/>
    <mergeCell ref="J14:J17"/>
    <mergeCell ref="K14:K17"/>
    <mergeCell ref="A14:A17"/>
    <mergeCell ref="B14:B17"/>
    <mergeCell ref="C14:C17"/>
    <mergeCell ref="D14:D17"/>
    <mergeCell ref="E14:E17"/>
    <mergeCell ref="K12:K13"/>
    <mergeCell ref="J11:K11"/>
    <mergeCell ref="B9:C9"/>
    <mergeCell ref="A11:A13"/>
    <mergeCell ref="B11:B13"/>
    <mergeCell ref="C11:C13"/>
    <mergeCell ref="D11:D13"/>
    <mergeCell ref="E11:E13"/>
    <mergeCell ref="A1:A3"/>
    <mergeCell ref="B1:K2"/>
    <mergeCell ref="B3:K3"/>
    <mergeCell ref="A6:A8"/>
    <mergeCell ref="B6:D6"/>
    <mergeCell ref="B7:C7"/>
    <mergeCell ref="B8:C8"/>
    <mergeCell ref="J12:J13"/>
    <mergeCell ref="F11:F13"/>
    <mergeCell ref="G11:G13"/>
    <mergeCell ref="H11:I12"/>
  </mergeCells>
  <dataValidations count="1">
    <dataValidation allowBlank="1" showInputMessage="1" showErrorMessage="1" prompt="Fecha de seguimiento al Plan" sqref="A6:A8" xr:uid="{CBA57AA2-914C-452D-AD21-C6C52A6D9D35}"/>
  </dataValidations>
  <printOptions horizontalCentered="1"/>
  <pageMargins left="0.78740157480314965" right="0.78740157480314965" top="1.1811023622047245" bottom="1.1811023622047245" header="0.31496062992125984" footer="0.31496062992125984"/>
  <pageSetup paperSize="5" scale="42" orientation="landscape" horizontalDpi="4294967294" verticalDpi="4294967294" r:id="rId1"/>
  <drawing r:id="rId2"/>
  <legacyDrawingHF r:id="rId3"/>
  <extLst>
    <ext xmlns:x14="http://schemas.microsoft.com/office/spreadsheetml/2009/9/main" uri="{78C0D931-6437-407d-A8EE-F0AAD7539E65}">
      <x14:conditionalFormattings>
        <x14:conditionalFormatting xmlns:xm="http://schemas.microsoft.com/office/excel/2006/main">
          <x14:cfRule type="iconSet" priority="1" id="{A1E29D02-6E26-4610-B0E8-AECB834127E0}">
            <x14:iconSet showValue="0" custom="1">
              <x14:cfvo type="percent">
                <xm:f>0</xm:f>
              </x14:cfvo>
              <x14:cfvo type="num">
                <xm:f>2</xm:f>
              </x14:cfvo>
              <x14:cfvo type="num">
                <xm:f>30</xm:f>
              </x14:cfvo>
              <x14:cfIcon iconSet="3Arrows" iconId="1"/>
              <x14:cfIcon iconSet="3Symbols2" iconId="2"/>
              <x14:cfIcon iconSet="3TrafficLights1" iconId="2"/>
            </x14:iconSet>
          </x14:cfRule>
          <xm:sqref>D7:D9</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9A921-5490-4203-9CCC-4E2C6CF5B645}">
  <dimension ref="A1:AO187"/>
  <sheetViews>
    <sheetView showGridLines="0" topLeftCell="G1" zoomScaleNormal="100" zoomScaleSheetLayoutView="85" zoomScalePageLayoutView="130" workbookViewId="0">
      <selection activeCell="L4" sqref="L1:AF1048576"/>
    </sheetView>
  </sheetViews>
  <sheetFormatPr baseColWidth="10" defaultColWidth="11.42578125" defaultRowHeight="11.25" outlineLevelRow="1"/>
  <cols>
    <col min="1" max="1" width="20.7109375" style="103" customWidth="1"/>
    <col min="2" max="2" width="17" style="10" customWidth="1"/>
    <col min="3" max="3" width="15.7109375" style="13" customWidth="1"/>
    <col min="4" max="4" width="24.28515625" style="12" customWidth="1"/>
    <col min="5" max="5" width="24.28515625" style="104" customWidth="1"/>
    <col min="6" max="6" width="5.28515625" style="11" customWidth="1"/>
    <col min="7" max="7" width="41.140625" style="11" customWidth="1"/>
    <col min="8" max="9" width="11.42578125" style="11" customWidth="1"/>
    <col min="10" max="10" width="11.42578125" style="8"/>
    <col min="11" max="11" width="13.5703125" style="7" customWidth="1"/>
    <col min="12" max="16384" width="11.42578125" style="7"/>
  </cols>
  <sheetData>
    <row r="1" spans="1:15" ht="15" customHeight="1">
      <c r="A1" s="304"/>
      <c r="B1" s="307" t="s">
        <v>343</v>
      </c>
      <c r="C1" s="308"/>
      <c r="D1" s="308"/>
      <c r="E1" s="308"/>
      <c r="F1" s="308"/>
      <c r="G1" s="308"/>
      <c r="H1" s="308"/>
      <c r="I1" s="308"/>
      <c r="J1" s="308"/>
      <c r="K1" s="308"/>
    </row>
    <row r="2" spans="1:15" ht="15" customHeight="1" thickBot="1">
      <c r="A2" s="305"/>
      <c r="B2" s="310"/>
      <c r="C2" s="311"/>
      <c r="D2" s="311"/>
      <c r="E2" s="311"/>
      <c r="F2" s="311"/>
      <c r="G2" s="311"/>
      <c r="H2" s="311"/>
      <c r="I2" s="311"/>
      <c r="J2" s="311"/>
      <c r="K2" s="311"/>
    </row>
    <row r="3" spans="1:15" ht="21.75" customHeight="1" thickBot="1">
      <c r="A3" s="306"/>
      <c r="B3" s="319" t="s">
        <v>125</v>
      </c>
      <c r="C3" s="320"/>
      <c r="D3" s="320"/>
      <c r="E3" s="320"/>
      <c r="F3" s="320"/>
      <c r="G3" s="320"/>
      <c r="H3" s="320"/>
      <c r="I3" s="320"/>
      <c r="J3" s="320"/>
      <c r="K3" s="320"/>
    </row>
    <row r="4" spans="1:15" ht="12" hidden="1" customHeight="1" thickBot="1">
      <c r="A4" s="53"/>
      <c r="B4" s="54"/>
      <c r="C4" s="54"/>
      <c r="D4" s="54"/>
      <c r="E4" s="54"/>
      <c r="F4" s="54"/>
      <c r="G4" s="54"/>
      <c r="H4" s="54"/>
      <c r="I4" s="54"/>
      <c r="J4" s="54"/>
      <c r="K4" s="54"/>
    </row>
    <row r="5" spans="1:15" ht="12" hidden="1" customHeight="1" thickBot="1">
      <c r="A5" s="57"/>
      <c r="B5" s="58"/>
      <c r="C5" s="58"/>
      <c r="D5" s="58"/>
      <c r="E5" s="58"/>
      <c r="F5" s="58"/>
      <c r="G5" s="58"/>
      <c r="H5" s="58"/>
      <c r="I5" s="58"/>
      <c r="J5" s="58"/>
      <c r="K5" s="58"/>
    </row>
    <row r="6" spans="1:15" ht="12" hidden="1" thickBot="1">
      <c r="A6" s="322" t="s">
        <v>124</v>
      </c>
      <c r="B6" s="323" t="s">
        <v>123</v>
      </c>
      <c r="C6" s="323"/>
      <c r="D6" s="323"/>
      <c r="E6" s="59"/>
      <c r="F6" s="60"/>
      <c r="G6" s="60"/>
      <c r="H6" s="60"/>
      <c r="I6" s="60"/>
      <c r="J6" s="62"/>
      <c r="K6" s="55"/>
    </row>
    <row r="7" spans="1:15" ht="12" hidden="1" thickBot="1">
      <c r="A7" s="322"/>
      <c r="B7" s="299" t="s">
        <v>122</v>
      </c>
      <c r="C7" s="299"/>
      <c r="D7" s="63">
        <v>7</v>
      </c>
      <c r="E7" s="59"/>
      <c r="F7" s="60"/>
      <c r="G7" s="60"/>
      <c r="H7" s="60"/>
      <c r="I7" s="60"/>
      <c r="J7" s="62"/>
      <c r="K7" s="55"/>
    </row>
    <row r="8" spans="1:15" ht="12" hidden="1" thickBot="1">
      <c r="A8" s="322"/>
      <c r="B8" s="299" t="s">
        <v>121</v>
      </c>
      <c r="C8" s="300"/>
      <c r="D8" s="63">
        <v>50</v>
      </c>
      <c r="E8" s="59"/>
      <c r="F8" s="60"/>
      <c r="G8" s="60"/>
      <c r="H8" s="60"/>
      <c r="I8" s="60"/>
      <c r="J8" s="62"/>
      <c r="K8" s="55"/>
    </row>
    <row r="9" spans="1:15" ht="12" hidden="1" thickBot="1">
      <c r="A9" s="64">
        <v>45323</v>
      </c>
      <c r="B9" s="299" t="s">
        <v>120</v>
      </c>
      <c r="C9" s="300"/>
      <c r="D9" s="63">
        <v>1</v>
      </c>
      <c r="E9" s="59"/>
      <c r="F9" s="60"/>
      <c r="G9" s="60"/>
      <c r="H9" s="60"/>
      <c r="I9" s="60"/>
      <c r="J9" s="62"/>
      <c r="K9" s="55"/>
    </row>
    <row r="10" spans="1:15" ht="12" hidden="1" thickBot="1">
      <c r="A10" s="65"/>
      <c r="B10" s="50"/>
      <c r="C10" s="66"/>
      <c r="D10" s="67"/>
      <c r="E10" s="68"/>
      <c r="F10" s="69"/>
      <c r="G10" s="69"/>
      <c r="H10" s="69"/>
      <c r="I10" s="69"/>
      <c r="J10" s="71"/>
      <c r="K10" s="72"/>
    </row>
    <row r="11" spans="1:15" ht="21" customHeight="1" thickBot="1">
      <c r="A11" s="301" t="s">
        <v>119</v>
      </c>
      <c r="B11" s="301" t="s">
        <v>118</v>
      </c>
      <c r="C11" s="301" t="s">
        <v>117</v>
      </c>
      <c r="D11" s="301" t="s">
        <v>116</v>
      </c>
      <c r="E11" s="301" t="s">
        <v>115</v>
      </c>
      <c r="F11" s="332" t="s">
        <v>12</v>
      </c>
      <c r="G11" s="332" t="s">
        <v>114</v>
      </c>
      <c r="H11" s="334" t="s">
        <v>113</v>
      </c>
      <c r="I11" s="335"/>
      <c r="J11" s="369" t="s">
        <v>126</v>
      </c>
      <c r="K11" s="370"/>
      <c r="L11" s="8"/>
      <c r="M11" s="8"/>
      <c r="N11" s="8"/>
      <c r="O11" s="8"/>
    </row>
    <row r="12" spans="1:15" ht="28.5" customHeight="1" thickBot="1">
      <c r="A12" s="302"/>
      <c r="B12" s="302"/>
      <c r="C12" s="302"/>
      <c r="D12" s="302"/>
      <c r="E12" s="302"/>
      <c r="F12" s="333"/>
      <c r="G12" s="333"/>
      <c r="H12" s="336"/>
      <c r="I12" s="337"/>
      <c r="J12" s="332" t="s">
        <v>102</v>
      </c>
      <c r="K12" s="332" t="s">
        <v>98</v>
      </c>
      <c r="L12" s="8"/>
      <c r="M12" s="8"/>
      <c r="N12" s="8"/>
      <c r="O12" s="8"/>
    </row>
    <row r="13" spans="1:15" ht="21.75" customHeight="1" thickBot="1">
      <c r="A13" s="303"/>
      <c r="B13" s="303"/>
      <c r="C13" s="303"/>
      <c r="D13" s="303"/>
      <c r="E13" s="303"/>
      <c r="F13" s="331"/>
      <c r="G13" s="331"/>
      <c r="H13" s="42" t="s">
        <v>94</v>
      </c>
      <c r="I13" s="42" t="s">
        <v>93</v>
      </c>
      <c r="J13" s="331"/>
      <c r="K13" s="331"/>
      <c r="L13" s="8"/>
      <c r="M13" s="8"/>
      <c r="N13" s="8"/>
      <c r="O13" s="8"/>
    </row>
    <row r="14" spans="1:15" s="21" customFormat="1" ht="45.75" customHeight="1">
      <c r="A14" s="346" t="s">
        <v>344</v>
      </c>
      <c r="B14" s="349" t="s">
        <v>278</v>
      </c>
      <c r="C14" s="349" t="s">
        <v>279</v>
      </c>
      <c r="D14" s="349" t="s">
        <v>283</v>
      </c>
      <c r="E14" s="412" t="s">
        <v>345</v>
      </c>
      <c r="F14" s="73" t="s">
        <v>86</v>
      </c>
      <c r="G14" s="47" t="s">
        <v>22</v>
      </c>
      <c r="H14" s="74">
        <f>MIN(H15:H17)</f>
        <v>45323</v>
      </c>
      <c r="I14" s="74">
        <f>MAX(I15:I17)</f>
        <v>45625</v>
      </c>
      <c r="J14" s="358" t="s">
        <v>346</v>
      </c>
      <c r="K14" s="405" t="s">
        <v>34</v>
      </c>
      <c r="L14" s="22"/>
      <c r="M14" s="22"/>
      <c r="N14" s="22"/>
      <c r="O14" s="22"/>
    </row>
    <row r="15" spans="1:15" s="16" customFormat="1" ht="26.25" customHeight="1" outlineLevel="1">
      <c r="A15" s="347"/>
      <c r="B15" s="350"/>
      <c r="C15" s="350"/>
      <c r="D15" s="350"/>
      <c r="E15" s="413"/>
      <c r="F15" s="19" t="s">
        <v>85</v>
      </c>
      <c r="G15" s="83" t="s">
        <v>347</v>
      </c>
      <c r="H15" s="84">
        <v>45323</v>
      </c>
      <c r="I15" s="84">
        <v>45378</v>
      </c>
      <c r="J15" s="359"/>
      <c r="K15" s="406"/>
      <c r="L15" s="17"/>
      <c r="M15" s="17"/>
      <c r="N15" s="17"/>
      <c r="O15" s="17"/>
    </row>
    <row r="16" spans="1:15" s="16" customFormat="1" ht="23.25" customHeight="1" outlineLevel="1">
      <c r="A16" s="347"/>
      <c r="B16" s="350"/>
      <c r="C16" s="350"/>
      <c r="D16" s="350"/>
      <c r="E16" s="413"/>
      <c r="F16" s="19" t="s">
        <v>83</v>
      </c>
      <c r="G16" s="83" t="s">
        <v>348</v>
      </c>
      <c r="H16" s="84">
        <v>45383</v>
      </c>
      <c r="I16" s="84">
        <v>45412</v>
      </c>
      <c r="J16" s="359"/>
      <c r="K16" s="406"/>
      <c r="L16" s="17"/>
      <c r="M16" s="17"/>
      <c r="N16" s="17"/>
      <c r="O16" s="17"/>
    </row>
    <row r="17" spans="1:15" s="16" customFormat="1" ht="48.75" customHeight="1" outlineLevel="1" thickBot="1">
      <c r="A17" s="348"/>
      <c r="B17" s="351"/>
      <c r="C17" s="351"/>
      <c r="D17" s="351"/>
      <c r="E17" s="414"/>
      <c r="F17" s="45" t="s">
        <v>81</v>
      </c>
      <c r="G17" s="78" t="s">
        <v>349</v>
      </c>
      <c r="H17" s="79">
        <v>45475</v>
      </c>
      <c r="I17" s="79">
        <v>45625</v>
      </c>
      <c r="J17" s="360"/>
      <c r="K17" s="407"/>
      <c r="L17" s="17"/>
      <c r="M17" s="17"/>
      <c r="N17" s="17"/>
      <c r="O17" s="17"/>
    </row>
    <row r="18" spans="1:15" s="21" customFormat="1" ht="26.25" customHeight="1">
      <c r="A18" s="346" t="s">
        <v>344</v>
      </c>
      <c r="B18" s="349" t="s">
        <v>278</v>
      </c>
      <c r="C18" s="349" t="s">
        <v>279</v>
      </c>
      <c r="D18" s="349" t="s">
        <v>283</v>
      </c>
      <c r="E18" s="412" t="s">
        <v>350</v>
      </c>
      <c r="F18" s="73" t="s">
        <v>78</v>
      </c>
      <c r="G18" s="47" t="s">
        <v>22</v>
      </c>
      <c r="H18" s="74">
        <f>MIN(H19:H20)</f>
        <v>45323</v>
      </c>
      <c r="I18" s="74">
        <f>MAX(I19:I20)</f>
        <v>45657</v>
      </c>
      <c r="J18" s="358" t="s">
        <v>351</v>
      </c>
      <c r="K18" s="415">
        <v>1</v>
      </c>
      <c r="L18" s="22"/>
      <c r="M18" s="22"/>
      <c r="N18" s="22"/>
      <c r="O18" s="22"/>
    </row>
    <row r="19" spans="1:15" s="16" customFormat="1" ht="26.25" customHeight="1">
      <c r="A19" s="347"/>
      <c r="B19" s="350"/>
      <c r="C19" s="350"/>
      <c r="D19" s="350"/>
      <c r="E19" s="413"/>
      <c r="F19" s="119" t="s">
        <v>77</v>
      </c>
      <c r="G19" s="83" t="s">
        <v>352</v>
      </c>
      <c r="H19" s="84">
        <v>45323</v>
      </c>
      <c r="I19" s="84" t="s">
        <v>353</v>
      </c>
      <c r="J19" s="359"/>
      <c r="K19" s="416"/>
      <c r="L19" s="17"/>
      <c r="M19" s="17"/>
      <c r="N19" s="17"/>
      <c r="O19" s="17"/>
    </row>
    <row r="20" spans="1:15" s="16" customFormat="1" ht="43.5" customHeight="1" thickBot="1">
      <c r="A20" s="348"/>
      <c r="B20" s="351"/>
      <c r="C20" s="351"/>
      <c r="D20" s="351"/>
      <c r="E20" s="414"/>
      <c r="F20" s="120" t="s">
        <v>75</v>
      </c>
      <c r="G20" s="78" t="s">
        <v>354</v>
      </c>
      <c r="H20" s="79">
        <v>45413</v>
      </c>
      <c r="I20" s="79">
        <v>45657</v>
      </c>
      <c r="J20" s="360"/>
      <c r="K20" s="417"/>
      <c r="L20" s="17"/>
      <c r="M20" s="17"/>
      <c r="N20" s="17"/>
      <c r="O20" s="17"/>
    </row>
    <row r="21" spans="1:15" s="21" customFormat="1" ht="45.75" customHeight="1">
      <c r="A21" s="346" t="s">
        <v>344</v>
      </c>
      <c r="B21" s="349" t="s">
        <v>278</v>
      </c>
      <c r="C21" s="349" t="s">
        <v>279</v>
      </c>
      <c r="D21" s="349" t="s">
        <v>283</v>
      </c>
      <c r="E21" s="412" t="s">
        <v>355</v>
      </c>
      <c r="F21" s="73" t="s">
        <v>72</v>
      </c>
      <c r="G21" s="47" t="s">
        <v>22</v>
      </c>
      <c r="H21" s="74">
        <f>MIN(H22:H24)</f>
        <v>45323</v>
      </c>
      <c r="I21" s="74">
        <f>MAX(I22:I24)</f>
        <v>45625</v>
      </c>
      <c r="J21" s="377" t="s">
        <v>356</v>
      </c>
      <c r="K21" s="394" t="s">
        <v>340</v>
      </c>
      <c r="L21" s="22"/>
      <c r="M21" s="22"/>
      <c r="N21" s="22"/>
      <c r="O21" s="22"/>
    </row>
    <row r="22" spans="1:15" s="16" customFormat="1" ht="33.75" outlineLevel="1">
      <c r="A22" s="347"/>
      <c r="B22" s="350"/>
      <c r="C22" s="350"/>
      <c r="D22" s="350"/>
      <c r="E22" s="413"/>
      <c r="F22" s="19" t="s">
        <v>71</v>
      </c>
      <c r="G22" s="83" t="s">
        <v>357</v>
      </c>
      <c r="H22" s="84">
        <v>45536</v>
      </c>
      <c r="I22" s="84">
        <v>45565</v>
      </c>
      <c r="J22" s="378"/>
      <c r="K22" s="386"/>
      <c r="L22" s="17"/>
      <c r="M22" s="17"/>
      <c r="N22" s="17"/>
      <c r="O22" s="17"/>
    </row>
    <row r="23" spans="1:15" s="16" customFormat="1" ht="37.9" customHeight="1" outlineLevel="1">
      <c r="A23" s="347"/>
      <c r="B23" s="350"/>
      <c r="C23" s="350"/>
      <c r="D23" s="350"/>
      <c r="E23" s="413"/>
      <c r="F23" s="19" t="s">
        <v>69</v>
      </c>
      <c r="G23" s="83" t="s">
        <v>358</v>
      </c>
      <c r="H23" s="84">
        <v>45323</v>
      </c>
      <c r="I23" s="84">
        <v>45625</v>
      </c>
      <c r="J23" s="378"/>
      <c r="K23" s="386"/>
      <c r="L23" s="17"/>
      <c r="M23" s="17"/>
      <c r="N23" s="17"/>
      <c r="O23" s="17"/>
    </row>
    <row r="24" spans="1:15" s="16" customFormat="1" ht="28.5" customHeight="1" outlineLevel="1" thickBot="1">
      <c r="A24" s="348"/>
      <c r="B24" s="351"/>
      <c r="C24" s="351"/>
      <c r="D24" s="351"/>
      <c r="E24" s="414"/>
      <c r="F24" s="45" t="s">
        <v>67</v>
      </c>
      <c r="G24" s="78" t="s">
        <v>359</v>
      </c>
      <c r="H24" s="79">
        <v>45323</v>
      </c>
      <c r="I24" s="79">
        <v>45443</v>
      </c>
      <c r="J24" s="411"/>
      <c r="K24" s="395"/>
      <c r="L24" s="17"/>
      <c r="M24" s="17"/>
      <c r="N24" s="17"/>
      <c r="O24" s="17"/>
    </row>
    <row r="25" spans="1:15" ht="16.5" hidden="1" customHeight="1" thickBot="1">
      <c r="A25" s="401" t="s">
        <v>13</v>
      </c>
      <c r="B25" s="402"/>
      <c r="C25" s="402"/>
      <c r="D25" s="402"/>
      <c r="E25" s="402"/>
      <c r="F25" s="402"/>
      <c r="G25" s="402"/>
      <c r="H25" s="402"/>
      <c r="I25" s="402"/>
      <c r="J25" s="95"/>
      <c r="K25" s="95"/>
      <c r="L25" s="8"/>
      <c r="M25" s="8"/>
      <c r="N25" s="8"/>
    </row>
    <row r="26" spans="1:15" ht="11.25" customHeight="1">
      <c r="A26" s="7"/>
      <c r="B26" s="7"/>
      <c r="C26" s="7"/>
      <c r="D26" s="98"/>
      <c r="E26" s="14"/>
      <c r="F26" s="15"/>
      <c r="G26" s="15"/>
      <c r="H26" s="15"/>
      <c r="I26" s="14"/>
      <c r="J26" s="15"/>
      <c r="K26" s="15"/>
      <c r="L26" s="8"/>
      <c r="M26" s="8"/>
      <c r="N26" s="8"/>
    </row>
    <row r="27" spans="1:15" ht="11.25" customHeight="1">
      <c r="A27" s="7"/>
      <c r="B27" s="7"/>
      <c r="C27" s="7"/>
      <c r="D27" s="14"/>
      <c r="E27" s="15"/>
      <c r="F27" s="15"/>
      <c r="G27" s="15"/>
      <c r="H27" s="14"/>
      <c r="I27" s="15"/>
      <c r="J27" s="15"/>
      <c r="K27" s="15"/>
      <c r="L27" s="8"/>
      <c r="M27" s="8"/>
    </row>
    <row r="28" spans="1:15" ht="11.25" customHeight="1">
      <c r="A28" s="7"/>
      <c r="B28" s="7"/>
      <c r="C28" s="7"/>
      <c r="D28" s="14"/>
      <c r="E28" s="15"/>
      <c r="F28" s="15"/>
      <c r="G28" s="15"/>
      <c r="H28" s="14"/>
      <c r="I28" s="15"/>
      <c r="J28" s="15"/>
      <c r="K28" s="15"/>
      <c r="L28" s="8"/>
      <c r="M28" s="8"/>
    </row>
    <row r="29" spans="1:15">
      <c r="A29" s="7"/>
      <c r="B29" s="7"/>
      <c r="C29" s="7"/>
      <c r="D29" s="14"/>
      <c r="E29" s="15"/>
      <c r="F29" s="15"/>
      <c r="G29" s="15"/>
      <c r="H29" s="14"/>
      <c r="I29" s="15"/>
      <c r="J29" s="15"/>
      <c r="K29" s="15"/>
      <c r="L29" s="8"/>
      <c r="M29" s="8"/>
    </row>
    <row r="30" spans="1:15">
      <c r="A30" s="7"/>
      <c r="B30" s="7"/>
      <c r="C30" s="7"/>
      <c r="D30" s="14"/>
      <c r="E30" s="15"/>
      <c r="F30" s="15"/>
      <c r="G30" s="15"/>
      <c r="H30" s="14"/>
      <c r="I30" s="15"/>
      <c r="J30" s="15"/>
      <c r="K30" s="15"/>
      <c r="L30" s="8"/>
      <c r="M30" s="8"/>
    </row>
    <row r="31" spans="1:15">
      <c r="A31" s="7"/>
      <c r="B31" s="7"/>
      <c r="C31" s="7"/>
      <c r="D31" s="14"/>
      <c r="E31" s="15"/>
      <c r="F31" s="15"/>
      <c r="G31" s="15"/>
      <c r="H31" s="14"/>
      <c r="I31" s="15"/>
      <c r="J31" s="15"/>
      <c r="K31" s="15"/>
      <c r="L31" s="8"/>
      <c r="M31" s="8"/>
    </row>
    <row r="32" spans="1:15">
      <c r="A32" s="7"/>
      <c r="B32" s="7"/>
      <c r="C32" s="7"/>
      <c r="D32" s="14"/>
      <c r="E32" s="15"/>
      <c r="F32" s="15"/>
      <c r="G32" s="15"/>
      <c r="H32" s="14"/>
      <c r="I32" s="15"/>
      <c r="J32" s="15"/>
      <c r="K32" s="15"/>
      <c r="L32" s="8"/>
      <c r="M32" s="8"/>
    </row>
    <row r="33" spans="1:13">
      <c r="A33" s="7"/>
      <c r="B33" s="7"/>
      <c r="C33" s="7"/>
      <c r="D33" s="14"/>
      <c r="E33" s="15"/>
      <c r="F33" s="15"/>
      <c r="G33" s="15"/>
      <c r="H33" s="14"/>
      <c r="I33" s="15"/>
      <c r="J33" s="15"/>
      <c r="K33" s="15"/>
      <c r="L33" s="8"/>
      <c r="M33" s="8"/>
    </row>
    <row r="34" spans="1:13">
      <c r="A34" s="7"/>
      <c r="B34" s="7"/>
      <c r="C34" s="7"/>
      <c r="D34" s="14"/>
      <c r="E34" s="15"/>
      <c r="F34" s="15"/>
      <c r="G34" s="15"/>
      <c r="H34" s="14"/>
      <c r="I34" s="15"/>
      <c r="J34" s="15"/>
      <c r="K34" s="15"/>
      <c r="L34" s="8"/>
      <c r="M34" s="8"/>
    </row>
    <row r="35" spans="1:13">
      <c r="A35" s="7"/>
      <c r="B35" s="7"/>
      <c r="C35" s="7"/>
      <c r="D35" s="14"/>
      <c r="E35" s="15"/>
      <c r="F35" s="15"/>
      <c r="G35" s="15"/>
      <c r="H35" s="14"/>
      <c r="I35" s="15"/>
      <c r="J35" s="15"/>
      <c r="K35" s="15"/>
      <c r="L35" s="8"/>
      <c r="M35" s="8"/>
    </row>
    <row r="36" spans="1:13">
      <c r="A36" s="7"/>
      <c r="B36" s="7"/>
      <c r="C36" s="7"/>
      <c r="D36" s="14"/>
      <c r="E36" s="15"/>
      <c r="F36" s="15"/>
      <c r="G36" s="15"/>
      <c r="H36" s="14"/>
      <c r="I36" s="15"/>
      <c r="J36" s="15"/>
      <c r="K36" s="15"/>
      <c r="L36" s="8"/>
      <c r="M36" s="8"/>
    </row>
    <row r="37" spans="1:13">
      <c r="A37" s="98"/>
      <c r="B37" s="14"/>
      <c r="C37" s="15"/>
      <c r="D37" s="99"/>
      <c r="E37" s="15"/>
      <c r="F37" s="15"/>
      <c r="G37" s="15"/>
      <c r="H37" s="15"/>
      <c r="I37" s="14"/>
      <c r="J37" s="7"/>
    </row>
    <row r="38" spans="1:13">
      <c r="A38" s="98"/>
      <c r="B38" s="14"/>
      <c r="C38" s="15"/>
      <c r="D38" s="99"/>
      <c r="E38" s="15"/>
      <c r="F38" s="15"/>
      <c r="G38" s="15"/>
      <c r="H38" s="15"/>
      <c r="I38" s="14"/>
      <c r="J38" s="7"/>
    </row>
    <row r="39" spans="1:13">
      <c r="A39" s="98"/>
      <c r="B39" s="14"/>
      <c r="C39" s="15"/>
      <c r="D39" s="99"/>
      <c r="E39" s="15"/>
      <c r="F39" s="15"/>
      <c r="G39" s="15"/>
      <c r="H39" s="15"/>
      <c r="I39" s="14"/>
      <c r="J39" s="7"/>
    </row>
    <row r="40" spans="1:13">
      <c r="A40" s="98"/>
      <c r="B40" s="14"/>
      <c r="C40" s="15"/>
      <c r="D40" s="99"/>
      <c r="E40" s="15"/>
      <c r="F40" s="15"/>
      <c r="G40" s="15"/>
      <c r="H40" s="15"/>
      <c r="I40" s="14"/>
      <c r="J40" s="7"/>
    </row>
    <row r="41" spans="1:13">
      <c r="A41" s="98"/>
      <c r="B41" s="14"/>
      <c r="C41" s="15"/>
      <c r="D41" s="99"/>
      <c r="E41" s="15"/>
      <c r="F41" s="15"/>
      <c r="G41" s="15"/>
      <c r="H41" s="15"/>
      <c r="I41" s="14"/>
      <c r="J41" s="7"/>
    </row>
    <row r="42" spans="1:13">
      <c r="A42" s="98"/>
      <c r="B42" s="14"/>
      <c r="C42" s="15"/>
      <c r="D42" s="99"/>
      <c r="E42" s="15"/>
      <c r="F42" s="15"/>
      <c r="G42" s="15"/>
      <c r="H42" s="15"/>
      <c r="I42" s="14"/>
      <c r="J42" s="7"/>
    </row>
    <row r="43" spans="1:13">
      <c r="A43" s="98"/>
      <c r="B43" s="14"/>
      <c r="C43" s="15"/>
      <c r="D43" s="99"/>
      <c r="E43" s="15"/>
      <c r="F43" s="15"/>
      <c r="G43" s="15"/>
      <c r="H43" s="15"/>
      <c r="I43" s="14"/>
      <c r="J43" s="7"/>
    </row>
    <row r="44" spans="1:13">
      <c r="A44" s="98"/>
      <c r="B44" s="14"/>
      <c r="C44" s="15"/>
      <c r="D44" s="99"/>
      <c r="E44" s="15"/>
      <c r="F44" s="15"/>
      <c r="G44" s="15"/>
      <c r="H44" s="15"/>
      <c r="I44" s="14"/>
      <c r="J44" s="7"/>
    </row>
    <row r="45" spans="1:13">
      <c r="A45" s="98"/>
      <c r="B45" s="14"/>
      <c r="C45" s="15"/>
      <c r="D45" s="99"/>
      <c r="E45" s="15"/>
      <c r="F45" s="15"/>
      <c r="G45" s="15"/>
      <c r="H45" s="15"/>
      <c r="I45" s="14"/>
      <c r="J45" s="7"/>
    </row>
    <row r="46" spans="1:13">
      <c r="A46" s="98"/>
      <c r="B46" s="14"/>
      <c r="C46" s="15"/>
      <c r="D46" s="99"/>
      <c r="E46" s="15"/>
      <c r="F46" s="15"/>
      <c r="G46" s="15"/>
      <c r="H46" s="15"/>
      <c r="I46" s="14"/>
      <c r="J46" s="7"/>
    </row>
    <row r="47" spans="1:13">
      <c r="A47" s="98"/>
      <c r="B47" s="14"/>
      <c r="C47" s="15"/>
      <c r="D47" s="99"/>
      <c r="E47" s="15"/>
      <c r="F47" s="15"/>
      <c r="G47" s="15"/>
      <c r="H47" s="15"/>
      <c r="I47" s="14"/>
      <c r="J47" s="7"/>
    </row>
    <row r="48" spans="1:13">
      <c r="A48" s="98"/>
      <c r="B48" s="14"/>
      <c r="C48" s="15"/>
      <c r="D48" s="99"/>
      <c r="E48" s="15"/>
      <c r="F48" s="15"/>
      <c r="G48" s="15"/>
      <c r="H48" s="15"/>
      <c r="I48" s="14"/>
      <c r="J48" s="7"/>
    </row>
    <row r="49" spans="1:10">
      <c r="A49" s="98"/>
      <c r="B49" s="14"/>
      <c r="C49" s="15"/>
      <c r="D49" s="99"/>
      <c r="E49" s="15"/>
      <c r="F49" s="15"/>
      <c r="G49" s="15"/>
      <c r="H49" s="15"/>
      <c r="I49" s="14"/>
      <c r="J49" s="7"/>
    </row>
    <row r="50" spans="1:10">
      <c r="A50" s="98"/>
      <c r="B50" s="14"/>
      <c r="C50" s="15"/>
      <c r="D50" s="99"/>
      <c r="E50" s="15"/>
      <c r="F50" s="15"/>
      <c r="G50" s="15"/>
      <c r="H50" s="15"/>
      <c r="I50" s="14"/>
      <c r="J50" s="7"/>
    </row>
    <row r="51" spans="1:10">
      <c r="A51" s="98"/>
      <c r="B51" s="14"/>
      <c r="C51" s="15"/>
      <c r="D51" s="99"/>
      <c r="E51" s="15"/>
      <c r="F51" s="15"/>
      <c r="G51" s="15"/>
      <c r="H51" s="15"/>
      <c r="I51" s="14"/>
      <c r="J51" s="7"/>
    </row>
    <row r="52" spans="1:10">
      <c r="A52" s="98"/>
      <c r="B52" s="14"/>
      <c r="C52" s="15"/>
      <c r="D52" s="99"/>
      <c r="E52" s="15"/>
      <c r="F52" s="15"/>
      <c r="G52" s="15"/>
      <c r="H52" s="15"/>
      <c r="I52" s="14"/>
      <c r="J52" s="7"/>
    </row>
    <row r="53" spans="1:10">
      <c r="A53" s="98"/>
      <c r="B53" s="14"/>
      <c r="C53" s="15"/>
      <c r="D53" s="99"/>
      <c r="E53" s="15"/>
      <c r="F53" s="15"/>
      <c r="G53" s="15"/>
      <c r="H53" s="15"/>
      <c r="I53" s="14"/>
      <c r="J53" s="7"/>
    </row>
    <row r="54" spans="1:10">
      <c r="A54" s="98"/>
      <c r="B54" s="14"/>
      <c r="C54" s="15"/>
      <c r="D54" s="99"/>
      <c r="E54" s="15"/>
      <c r="F54" s="15"/>
      <c r="G54" s="15"/>
      <c r="H54" s="15"/>
      <c r="I54" s="14"/>
      <c r="J54" s="7"/>
    </row>
    <row r="55" spans="1:10">
      <c r="A55" s="98"/>
      <c r="B55" s="14"/>
      <c r="C55" s="15"/>
      <c r="D55" s="99"/>
      <c r="E55" s="15"/>
      <c r="F55" s="15"/>
      <c r="G55" s="15"/>
      <c r="H55" s="15"/>
      <c r="I55" s="14"/>
      <c r="J55" s="7"/>
    </row>
    <row r="56" spans="1:10">
      <c r="A56" s="98"/>
      <c r="B56" s="14"/>
      <c r="C56" s="15"/>
      <c r="D56" s="99"/>
      <c r="E56" s="15"/>
      <c r="F56" s="15"/>
      <c r="G56" s="15"/>
      <c r="H56" s="15"/>
      <c r="I56" s="14"/>
      <c r="J56" s="7"/>
    </row>
    <row r="57" spans="1:10">
      <c r="A57" s="98"/>
      <c r="B57" s="14"/>
      <c r="C57" s="15"/>
      <c r="D57" s="99"/>
      <c r="E57" s="15"/>
      <c r="F57" s="15"/>
      <c r="G57" s="15"/>
      <c r="H57" s="15"/>
      <c r="I57" s="14"/>
      <c r="J57" s="7"/>
    </row>
    <row r="58" spans="1:10">
      <c r="A58" s="98"/>
      <c r="B58" s="14"/>
      <c r="C58" s="15"/>
      <c r="D58" s="99"/>
      <c r="E58" s="15"/>
      <c r="F58" s="15"/>
      <c r="G58" s="15"/>
      <c r="H58" s="15"/>
      <c r="I58" s="14"/>
      <c r="J58" s="7"/>
    </row>
    <row r="59" spans="1:10">
      <c r="A59" s="98"/>
      <c r="B59" s="14"/>
      <c r="C59" s="15"/>
      <c r="D59" s="99"/>
      <c r="E59" s="15"/>
      <c r="F59" s="15"/>
      <c r="G59" s="15"/>
      <c r="H59" s="15"/>
      <c r="I59" s="14"/>
      <c r="J59" s="7"/>
    </row>
    <row r="60" spans="1:10">
      <c r="A60" s="98"/>
      <c r="B60" s="14"/>
      <c r="C60" s="15"/>
      <c r="D60" s="99"/>
      <c r="E60" s="15"/>
      <c r="F60" s="15"/>
      <c r="G60" s="15"/>
      <c r="H60" s="15"/>
      <c r="I60" s="14"/>
      <c r="J60" s="7"/>
    </row>
    <row r="61" spans="1:10">
      <c r="A61" s="98"/>
      <c r="B61" s="14"/>
      <c r="C61" s="15"/>
      <c r="D61" s="99"/>
      <c r="E61" s="15"/>
      <c r="F61" s="15"/>
      <c r="G61" s="15"/>
      <c r="H61" s="15"/>
      <c r="I61" s="14"/>
      <c r="J61" s="7"/>
    </row>
    <row r="62" spans="1:10">
      <c r="A62" s="98"/>
      <c r="B62" s="14"/>
      <c r="C62" s="15"/>
      <c r="D62" s="99"/>
      <c r="E62" s="15"/>
      <c r="F62" s="15"/>
      <c r="G62" s="15"/>
      <c r="H62" s="15"/>
      <c r="I62" s="14"/>
      <c r="J62" s="7"/>
    </row>
    <row r="63" spans="1:10">
      <c r="A63" s="98"/>
      <c r="B63" s="14"/>
      <c r="C63" s="15"/>
      <c r="D63" s="99"/>
      <c r="E63" s="15"/>
      <c r="F63" s="15"/>
      <c r="G63" s="15"/>
      <c r="H63" s="15"/>
      <c r="I63" s="14"/>
      <c r="J63" s="7"/>
    </row>
    <row r="64" spans="1:10">
      <c r="A64" s="98"/>
      <c r="B64" s="14"/>
      <c r="C64" s="15"/>
      <c r="D64" s="99"/>
      <c r="E64" s="15"/>
      <c r="F64" s="15"/>
      <c r="G64" s="15"/>
      <c r="H64" s="15"/>
      <c r="I64" s="14"/>
      <c r="J64" s="7"/>
    </row>
    <row r="65" spans="1:10">
      <c r="A65" s="98"/>
      <c r="B65" s="14"/>
      <c r="C65" s="15"/>
      <c r="D65" s="99"/>
      <c r="E65" s="15"/>
      <c r="F65" s="15"/>
      <c r="G65" s="15"/>
      <c r="H65" s="15"/>
      <c r="I65" s="14"/>
      <c r="J65" s="7"/>
    </row>
    <row r="66" spans="1:10">
      <c r="A66" s="98"/>
      <c r="B66" s="14"/>
      <c r="C66" s="15"/>
      <c r="D66" s="99"/>
      <c r="E66" s="15"/>
      <c r="F66" s="15"/>
      <c r="G66" s="15"/>
      <c r="H66" s="15"/>
      <c r="I66" s="14"/>
      <c r="J66" s="7"/>
    </row>
    <row r="67" spans="1:10">
      <c r="A67" s="98"/>
      <c r="B67" s="14"/>
      <c r="C67" s="15"/>
      <c r="D67" s="99"/>
      <c r="E67" s="15"/>
      <c r="F67" s="15"/>
      <c r="G67" s="15"/>
      <c r="H67" s="15"/>
      <c r="I67" s="14"/>
      <c r="J67" s="7"/>
    </row>
    <row r="68" spans="1:10">
      <c r="A68" s="98"/>
      <c r="B68" s="14"/>
      <c r="C68" s="15"/>
      <c r="D68" s="99"/>
      <c r="E68" s="15"/>
      <c r="F68" s="15"/>
      <c r="G68" s="15"/>
      <c r="H68" s="15"/>
      <c r="I68" s="14"/>
      <c r="J68" s="7"/>
    </row>
    <row r="69" spans="1:10">
      <c r="A69" s="98"/>
      <c r="B69" s="14"/>
      <c r="C69" s="15"/>
      <c r="D69" s="99"/>
      <c r="E69" s="15"/>
      <c r="F69" s="15"/>
      <c r="G69" s="15"/>
      <c r="H69" s="15"/>
      <c r="I69" s="14"/>
      <c r="J69" s="7"/>
    </row>
    <row r="70" spans="1:10">
      <c r="A70" s="98"/>
      <c r="B70" s="14"/>
      <c r="C70" s="15"/>
      <c r="D70" s="99"/>
      <c r="E70" s="15"/>
      <c r="F70" s="15"/>
      <c r="G70" s="15"/>
      <c r="H70" s="15"/>
      <c r="I70" s="14"/>
      <c r="J70" s="7"/>
    </row>
    <row r="71" spans="1:10">
      <c r="A71" s="98"/>
      <c r="B71" s="14"/>
      <c r="C71" s="15"/>
      <c r="D71" s="99"/>
      <c r="E71" s="15"/>
      <c r="F71" s="15"/>
      <c r="G71" s="15"/>
      <c r="H71" s="15"/>
      <c r="I71" s="14"/>
      <c r="J71" s="7"/>
    </row>
    <row r="72" spans="1:10">
      <c r="A72" s="98"/>
      <c r="B72" s="14"/>
      <c r="C72" s="15"/>
      <c r="D72" s="99"/>
      <c r="E72" s="15"/>
      <c r="F72" s="15"/>
      <c r="G72" s="15"/>
      <c r="H72" s="15"/>
      <c r="I72" s="14"/>
      <c r="J72" s="7"/>
    </row>
    <row r="73" spans="1:10">
      <c r="A73" s="98"/>
      <c r="B73" s="14"/>
      <c r="C73" s="15"/>
      <c r="D73" s="99"/>
      <c r="E73" s="15"/>
      <c r="F73" s="15"/>
      <c r="G73" s="15"/>
      <c r="H73" s="15"/>
      <c r="I73" s="14"/>
      <c r="J73" s="7"/>
    </row>
    <row r="74" spans="1:10">
      <c r="A74" s="98"/>
      <c r="B74" s="14"/>
      <c r="C74" s="15"/>
      <c r="D74" s="99"/>
      <c r="E74" s="15"/>
      <c r="F74" s="15"/>
      <c r="G74" s="15"/>
      <c r="H74" s="15"/>
      <c r="I74" s="14"/>
      <c r="J74" s="7"/>
    </row>
    <row r="75" spans="1:10">
      <c r="A75" s="98"/>
      <c r="B75" s="14"/>
      <c r="C75" s="15"/>
      <c r="D75" s="99"/>
      <c r="E75" s="15"/>
      <c r="F75" s="15"/>
      <c r="G75" s="15"/>
      <c r="H75" s="15"/>
      <c r="I75" s="14"/>
      <c r="J75" s="7"/>
    </row>
    <row r="76" spans="1:10">
      <c r="A76" s="98"/>
      <c r="B76" s="14"/>
      <c r="C76" s="15"/>
      <c r="D76" s="99"/>
      <c r="E76" s="15"/>
      <c r="F76" s="15"/>
      <c r="G76" s="15"/>
      <c r="H76" s="15"/>
      <c r="I76" s="14"/>
      <c r="J76" s="7"/>
    </row>
    <row r="77" spans="1:10">
      <c r="A77" s="98"/>
      <c r="B77" s="14"/>
      <c r="C77" s="15"/>
      <c r="D77" s="99"/>
      <c r="E77" s="15"/>
      <c r="F77" s="15"/>
      <c r="G77" s="15"/>
      <c r="H77" s="15"/>
      <c r="I77" s="14"/>
      <c r="J77" s="7"/>
    </row>
    <row r="78" spans="1:10">
      <c r="A78" s="98"/>
      <c r="B78" s="14"/>
      <c r="C78" s="15"/>
      <c r="D78" s="99"/>
      <c r="E78" s="15"/>
      <c r="F78" s="15"/>
      <c r="G78" s="15"/>
      <c r="H78" s="15"/>
      <c r="I78" s="14"/>
      <c r="J78" s="7"/>
    </row>
    <row r="79" spans="1:10">
      <c r="A79" s="98"/>
      <c r="B79" s="14"/>
      <c r="C79" s="15"/>
      <c r="D79" s="99"/>
      <c r="E79" s="15"/>
      <c r="F79" s="15"/>
      <c r="G79" s="15"/>
      <c r="H79" s="15"/>
      <c r="I79" s="14"/>
      <c r="J79" s="7"/>
    </row>
    <row r="80" spans="1:10">
      <c r="A80" s="98"/>
      <c r="B80" s="14"/>
      <c r="C80" s="15"/>
      <c r="D80" s="99"/>
      <c r="E80" s="15"/>
      <c r="F80" s="15"/>
      <c r="G80" s="15"/>
      <c r="H80" s="15"/>
      <c r="I80" s="14"/>
      <c r="J80" s="7"/>
    </row>
    <row r="81" spans="1:10">
      <c r="A81" s="98"/>
      <c r="B81" s="14"/>
      <c r="C81" s="15"/>
      <c r="D81" s="99"/>
      <c r="E81" s="15"/>
      <c r="F81" s="15"/>
      <c r="G81" s="15"/>
      <c r="H81" s="15"/>
      <c r="I81" s="14"/>
      <c r="J81" s="7"/>
    </row>
    <row r="82" spans="1:10">
      <c r="A82" s="98"/>
      <c r="B82" s="14"/>
      <c r="C82" s="15"/>
      <c r="D82" s="99"/>
      <c r="E82" s="15"/>
      <c r="F82" s="15"/>
      <c r="G82" s="15"/>
      <c r="H82" s="15"/>
      <c r="I82" s="14"/>
      <c r="J82" s="7"/>
    </row>
    <row r="83" spans="1:10">
      <c r="A83" s="98"/>
      <c r="B83" s="14"/>
      <c r="C83" s="14"/>
      <c r="D83" s="15"/>
      <c r="E83" s="99"/>
      <c r="F83" s="15"/>
      <c r="G83" s="15"/>
      <c r="H83" s="15"/>
      <c r="I83" s="15"/>
    </row>
    <row r="84" spans="1:10">
      <c r="A84" s="98"/>
      <c r="B84" s="14"/>
      <c r="C84" s="14"/>
      <c r="D84" s="15"/>
      <c r="E84" s="99"/>
      <c r="F84" s="15"/>
      <c r="G84" s="15"/>
      <c r="H84" s="15"/>
      <c r="I84" s="15"/>
    </row>
    <row r="85" spans="1:10">
      <c r="A85" s="98"/>
      <c r="B85" s="14"/>
      <c r="C85" s="14"/>
      <c r="D85" s="15"/>
      <c r="E85" s="99"/>
      <c r="F85" s="15"/>
      <c r="G85" s="15"/>
      <c r="H85" s="15"/>
      <c r="I85" s="15"/>
    </row>
    <row r="86" spans="1:10">
      <c r="A86" s="98"/>
      <c r="B86" s="14"/>
      <c r="C86" s="14"/>
      <c r="D86" s="15"/>
      <c r="E86" s="99"/>
      <c r="F86" s="15"/>
      <c r="G86" s="15"/>
      <c r="H86" s="15"/>
      <c r="I86" s="15"/>
    </row>
    <row r="87" spans="1:10">
      <c r="A87" s="98"/>
      <c r="B87" s="14"/>
      <c r="C87" s="14"/>
      <c r="D87" s="15"/>
      <c r="E87" s="99"/>
      <c r="F87" s="15"/>
      <c r="G87" s="15"/>
      <c r="H87" s="15"/>
      <c r="I87" s="15"/>
    </row>
    <row r="88" spans="1:10">
      <c r="A88" s="98"/>
      <c r="B88" s="14"/>
      <c r="C88" s="14"/>
      <c r="D88" s="15"/>
      <c r="E88" s="99"/>
      <c r="F88" s="15"/>
      <c r="G88" s="15"/>
      <c r="H88" s="15"/>
      <c r="I88" s="15"/>
    </row>
    <row r="89" spans="1:10">
      <c r="A89" s="98"/>
      <c r="B89" s="14"/>
      <c r="C89" s="14"/>
      <c r="D89" s="15"/>
      <c r="E89" s="99"/>
      <c r="F89" s="15"/>
      <c r="G89" s="15"/>
      <c r="H89" s="15"/>
      <c r="I89" s="15"/>
    </row>
    <row r="90" spans="1:10">
      <c r="A90" s="98"/>
      <c r="B90" s="14"/>
      <c r="C90" s="14"/>
      <c r="D90" s="15"/>
      <c r="E90" s="99"/>
      <c r="F90" s="15"/>
      <c r="G90" s="15"/>
      <c r="H90" s="15"/>
      <c r="I90" s="15"/>
    </row>
    <row r="91" spans="1:10">
      <c r="A91" s="98"/>
      <c r="B91" s="14"/>
      <c r="C91" s="14"/>
      <c r="D91" s="15"/>
      <c r="E91" s="99"/>
      <c r="F91" s="15"/>
      <c r="G91" s="15"/>
      <c r="H91" s="15"/>
      <c r="I91" s="15"/>
    </row>
    <row r="92" spans="1:10">
      <c r="A92" s="98"/>
      <c r="B92" s="14"/>
      <c r="C92" s="14"/>
      <c r="D92" s="15"/>
      <c r="E92" s="99"/>
      <c r="F92" s="15"/>
      <c r="G92" s="15"/>
      <c r="H92" s="15"/>
      <c r="I92" s="15"/>
    </row>
    <row r="93" spans="1:10">
      <c r="A93" s="98"/>
      <c r="B93" s="14"/>
      <c r="C93" s="14"/>
      <c r="D93" s="15"/>
      <c r="E93" s="99"/>
      <c r="F93" s="15"/>
      <c r="G93" s="15"/>
      <c r="H93" s="15"/>
      <c r="I93" s="15"/>
    </row>
    <row r="94" spans="1:10">
      <c r="A94" s="98"/>
      <c r="B94" s="14"/>
      <c r="C94" s="14"/>
      <c r="D94" s="15"/>
      <c r="E94" s="99"/>
      <c r="F94" s="15"/>
      <c r="G94" s="15"/>
      <c r="H94" s="15"/>
      <c r="I94" s="15"/>
    </row>
    <row r="95" spans="1:10">
      <c r="A95" s="98"/>
      <c r="B95" s="14"/>
      <c r="C95" s="14"/>
      <c r="D95" s="15"/>
      <c r="E95" s="99"/>
      <c r="F95" s="15"/>
      <c r="G95" s="15"/>
      <c r="H95" s="15"/>
      <c r="I95" s="15"/>
    </row>
    <row r="96" spans="1:10">
      <c r="A96" s="98"/>
      <c r="B96" s="14"/>
      <c r="C96" s="14"/>
      <c r="D96" s="15"/>
      <c r="E96" s="99"/>
      <c r="F96" s="15"/>
      <c r="G96" s="15"/>
      <c r="H96" s="15"/>
      <c r="I96" s="15"/>
    </row>
    <row r="97" spans="1:9">
      <c r="A97" s="98"/>
      <c r="B97" s="14"/>
      <c r="C97" s="14"/>
      <c r="D97" s="15"/>
      <c r="E97" s="99"/>
      <c r="F97" s="15"/>
      <c r="G97" s="15"/>
      <c r="H97" s="15"/>
      <c r="I97" s="15"/>
    </row>
    <row r="98" spans="1:9">
      <c r="A98" s="98"/>
      <c r="B98" s="14"/>
      <c r="C98" s="14"/>
      <c r="D98" s="15"/>
      <c r="E98" s="99"/>
      <c r="F98" s="15"/>
      <c r="G98" s="15"/>
      <c r="H98" s="15"/>
      <c r="I98" s="15"/>
    </row>
    <row r="99" spans="1:9">
      <c r="A99" s="98"/>
      <c r="B99" s="14"/>
      <c r="C99" s="14"/>
      <c r="D99" s="15"/>
      <c r="E99" s="99"/>
      <c r="F99" s="15"/>
      <c r="G99" s="15"/>
      <c r="H99" s="15"/>
      <c r="I99" s="15"/>
    </row>
    <row r="100" spans="1:9">
      <c r="A100" s="98"/>
      <c r="B100" s="14"/>
      <c r="C100" s="14"/>
      <c r="D100" s="15"/>
      <c r="E100" s="99"/>
      <c r="F100" s="15"/>
      <c r="G100" s="15"/>
      <c r="H100" s="15"/>
      <c r="I100" s="15"/>
    </row>
    <row r="101" spans="1:9">
      <c r="A101" s="98"/>
      <c r="B101" s="14"/>
      <c r="C101" s="14"/>
      <c r="D101" s="15"/>
      <c r="E101" s="99"/>
      <c r="F101" s="15"/>
      <c r="G101" s="15"/>
      <c r="H101" s="15"/>
      <c r="I101" s="15"/>
    </row>
    <row r="102" spans="1:9">
      <c r="A102" s="98"/>
      <c r="B102" s="14"/>
      <c r="C102" s="14"/>
      <c r="D102" s="15"/>
      <c r="E102" s="99"/>
      <c r="F102" s="15"/>
      <c r="G102" s="15"/>
      <c r="H102" s="15"/>
      <c r="I102" s="15"/>
    </row>
    <row r="103" spans="1:9">
      <c r="A103" s="98"/>
      <c r="B103" s="14"/>
      <c r="C103" s="14"/>
      <c r="D103" s="15"/>
      <c r="E103" s="99"/>
      <c r="F103" s="15"/>
      <c r="G103" s="15"/>
      <c r="H103" s="15"/>
      <c r="I103" s="15"/>
    </row>
    <row r="104" spans="1:9">
      <c r="A104" s="98"/>
      <c r="B104" s="14"/>
      <c r="C104" s="14"/>
      <c r="D104" s="15"/>
      <c r="E104" s="99"/>
      <c r="F104" s="15"/>
      <c r="G104" s="15"/>
      <c r="H104" s="15"/>
      <c r="I104" s="15"/>
    </row>
    <row r="105" spans="1:9">
      <c r="A105" s="98"/>
      <c r="B105" s="14"/>
      <c r="C105" s="14"/>
      <c r="D105" s="15"/>
      <c r="E105" s="99"/>
      <c r="F105" s="15"/>
      <c r="G105" s="15"/>
      <c r="H105" s="15"/>
      <c r="I105" s="15"/>
    </row>
    <row r="106" spans="1:9">
      <c r="A106" s="98"/>
      <c r="B106" s="14"/>
      <c r="C106" s="14"/>
      <c r="D106" s="15"/>
      <c r="E106" s="99"/>
      <c r="F106" s="15"/>
      <c r="G106" s="15"/>
      <c r="H106" s="15"/>
      <c r="I106" s="15"/>
    </row>
    <row r="107" spans="1:9">
      <c r="A107" s="98"/>
      <c r="B107" s="14"/>
      <c r="C107" s="14"/>
      <c r="D107" s="15"/>
      <c r="E107" s="99"/>
      <c r="F107" s="15"/>
      <c r="G107" s="15"/>
      <c r="H107" s="15"/>
      <c r="I107" s="15"/>
    </row>
    <row r="108" spans="1:9">
      <c r="A108" s="98"/>
      <c r="B108" s="14"/>
      <c r="C108" s="14"/>
      <c r="D108" s="15"/>
      <c r="E108" s="99"/>
      <c r="F108" s="15"/>
      <c r="G108" s="15"/>
      <c r="H108" s="15"/>
      <c r="I108" s="15"/>
    </row>
    <row r="109" spans="1:9">
      <c r="A109" s="98"/>
      <c r="B109" s="14"/>
      <c r="C109" s="14"/>
      <c r="D109" s="15"/>
      <c r="E109" s="99"/>
      <c r="F109" s="15"/>
      <c r="G109" s="15"/>
      <c r="H109" s="15"/>
      <c r="I109" s="15"/>
    </row>
    <row r="110" spans="1:9">
      <c r="A110" s="98"/>
      <c r="B110" s="14"/>
      <c r="C110" s="14"/>
      <c r="D110" s="15"/>
      <c r="E110" s="99"/>
      <c r="F110" s="15"/>
      <c r="G110" s="15"/>
      <c r="H110" s="15"/>
      <c r="I110" s="15"/>
    </row>
    <row r="111" spans="1:9">
      <c r="A111" s="98"/>
      <c r="B111" s="14"/>
      <c r="C111" s="14"/>
      <c r="D111" s="15"/>
      <c r="E111" s="99"/>
      <c r="F111" s="15"/>
      <c r="G111" s="15"/>
      <c r="H111" s="15"/>
      <c r="I111" s="15"/>
    </row>
    <row r="112" spans="1:9">
      <c r="A112" s="98"/>
      <c r="B112" s="14"/>
      <c r="C112" s="14"/>
      <c r="D112" s="15"/>
      <c r="E112" s="99"/>
      <c r="F112" s="15"/>
      <c r="G112" s="15"/>
      <c r="H112" s="15"/>
      <c r="I112" s="15"/>
    </row>
    <row r="113" spans="1:9">
      <c r="A113" s="98"/>
      <c r="B113" s="14"/>
      <c r="C113" s="14"/>
      <c r="D113" s="15"/>
      <c r="E113" s="99"/>
      <c r="F113" s="15"/>
      <c r="G113" s="15"/>
      <c r="H113" s="15"/>
      <c r="I113" s="15"/>
    </row>
    <row r="114" spans="1:9">
      <c r="A114" s="98"/>
      <c r="B114" s="14"/>
      <c r="C114" s="14"/>
      <c r="D114" s="15"/>
      <c r="E114" s="99"/>
      <c r="F114" s="15"/>
      <c r="G114" s="15"/>
      <c r="H114" s="15"/>
      <c r="I114" s="15"/>
    </row>
    <row r="115" spans="1:9">
      <c r="A115" s="98"/>
      <c r="B115" s="14"/>
      <c r="C115" s="14"/>
      <c r="D115" s="15"/>
      <c r="E115" s="99"/>
      <c r="F115" s="15"/>
      <c r="G115" s="15"/>
      <c r="H115" s="15"/>
      <c r="I115" s="15"/>
    </row>
    <row r="116" spans="1:9">
      <c r="A116" s="98"/>
      <c r="B116" s="14"/>
      <c r="C116" s="14"/>
      <c r="D116" s="15"/>
      <c r="E116" s="99"/>
      <c r="F116" s="15"/>
      <c r="G116" s="15"/>
      <c r="H116" s="15"/>
      <c r="I116" s="15"/>
    </row>
    <row r="117" spans="1:9">
      <c r="A117" s="98"/>
      <c r="B117" s="14"/>
      <c r="C117" s="14"/>
      <c r="D117" s="15"/>
      <c r="E117" s="99"/>
      <c r="F117" s="15"/>
      <c r="G117" s="15"/>
      <c r="H117" s="15"/>
      <c r="I117" s="15"/>
    </row>
    <row r="118" spans="1:9">
      <c r="A118" s="98"/>
      <c r="B118" s="14"/>
      <c r="C118" s="14"/>
      <c r="D118" s="15"/>
      <c r="E118" s="99"/>
      <c r="F118" s="15"/>
      <c r="G118" s="15"/>
      <c r="H118" s="15"/>
      <c r="I118" s="15"/>
    </row>
    <row r="119" spans="1:9">
      <c r="A119" s="98"/>
      <c r="B119" s="14"/>
      <c r="C119" s="14"/>
      <c r="D119" s="15"/>
      <c r="E119" s="99"/>
      <c r="F119" s="15"/>
      <c r="G119" s="15"/>
      <c r="H119" s="15"/>
      <c r="I119" s="15"/>
    </row>
    <row r="120" spans="1:9">
      <c r="A120" s="98"/>
      <c r="B120" s="14"/>
      <c r="C120" s="14"/>
      <c r="D120" s="15"/>
      <c r="E120" s="99"/>
      <c r="F120" s="15"/>
      <c r="G120" s="15"/>
      <c r="H120" s="15"/>
      <c r="I120" s="15"/>
    </row>
    <row r="121" spans="1:9">
      <c r="A121" s="98"/>
      <c r="B121" s="14"/>
      <c r="C121" s="14"/>
      <c r="D121" s="15"/>
      <c r="E121" s="99"/>
      <c r="F121" s="15"/>
      <c r="G121" s="15"/>
      <c r="H121" s="15"/>
      <c r="I121" s="15"/>
    </row>
    <row r="122" spans="1:9">
      <c r="A122" s="98"/>
      <c r="B122" s="14"/>
      <c r="C122" s="14"/>
      <c r="D122" s="15"/>
      <c r="E122" s="99"/>
      <c r="F122" s="15"/>
      <c r="G122" s="15"/>
      <c r="H122" s="15"/>
      <c r="I122" s="15"/>
    </row>
    <row r="123" spans="1:9">
      <c r="A123" s="98"/>
      <c r="B123" s="14"/>
      <c r="C123" s="14"/>
      <c r="D123" s="15"/>
      <c r="E123" s="99"/>
      <c r="F123" s="15"/>
      <c r="G123" s="15"/>
      <c r="H123" s="15"/>
      <c r="I123" s="15"/>
    </row>
    <row r="124" spans="1:9">
      <c r="A124" s="98"/>
      <c r="B124" s="14"/>
      <c r="C124" s="14"/>
      <c r="D124" s="15"/>
      <c r="E124" s="99"/>
      <c r="F124" s="15"/>
      <c r="G124" s="15"/>
      <c r="H124" s="15"/>
      <c r="I124" s="15"/>
    </row>
    <row r="125" spans="1:9">
      <c r="A125" s="98"/>
      <c r="B125" s="14"/>
      <c r="C125" s="14"/>
      <c r="D125" s="15"/>
      <c r="E125" s="99"/>
      <c r="F125" s="15"/>
      <c r="G125" s="15"/>
      <c r="H125" s="15"/>
      <c r="I125" s="15"/>
    </row>
    <row r="126" spans="1:9">
      <c r="A126" s="98"/>
      <c r="B126" s="14"/>
      <c r="C126" s="14"/>
      <c r="D126" s="15"/>
      <c r="E126" s="99"/>
      <c r="F126" s="15"/>
      <c r="G126" s="15"/>
      <c r="H126" s="15"/>
      <c r="I126" s="15"/>
    </row>
    <row r="127" spans="1:9">
      <c r="A127" s="98"/>
      <c r="B127" s="14"/>
      <c r="C127" s="14"/>
      <c r="D127" s="15"/>
      <c r="E127" s="99"/>
      <c r="F127" s="15"/>
      <c r="G127" s="15"/>
      <c r="H127" s="15"/>
      <c r="I127" s="15"/>
    </row>
    <row r="128" spans="1:9">
      <c r="A128" s="98"/>
      <c r="B128" s="14"/>
      <c r="C128" s="14"/>
      <c r="D128" s="15"/>
      <c r="E128" s="99"/>
      <c r="F128" s="15"/>
      <c r="G128" s="15"/>
      <c r="H128" s="15"/>
      <c r="I128" s="15"/>
    </row>
    <row r="129" spans="1:9">
      <c r="A129" s="98"/>
      <c r="B129" s="14"/>
      <c r="C129" s="14"/>
      <c r="D129" s="15"/>
      <c r="E129" s="99"/>
      <c r="F129" s="15"/>
      <c r="G129" s="15"/>
      <c r="H129" s="15"/>
      <c r="I129" s="15"/>
    </row>
    <row r="130" spans="1:9">
      <c r="A130" s="98"/>
      <c r="B130" s="14"/>
      <c r="C130" s="14"/>
      <c r="D130" s="15"/>
      <c r="E130" s="99"/>
      <c r="F130" s="15"/>
      <c r="G130" s="15"/>
      <c r="H130" s="15"/>
      <c r="I130" s="15"/>
    </row>
    <row r="131" spans="1:9">
      <c r="A131" s="98"/>
      <c r="B131" s="14"/>
      <c r="C131" s="14"/>
      <c r="D131" s="15"/>
      <c r="E131" s="99"/>
      <c r="F131" s="15"/>
      <c r="G131" s="15"/>
      <c r="H131" s="15"/>
      <c r="I131" s="15"/>
    </row>
    <row r="132" spans="1:9">
      <c r="A132" s="98"/>
      <c r="B132" s="14"/>
      <c r="C132" s="14"/>
      <c r="D132" s="15"/>
      <c r="E132" s="99"/>
      <c r="F132" s="15"/>
      <c r="G132" s="15"/>
      <c r="H132" s="15"/>
      <c r="I132" s="15"/>
    </row>
    <row r="133" spans="1:9">
      <c r="A133" s="98"/>
      <c r="B133" s="14"/>
      <c r="C133" s="14"/>
      <c r="D133" s="15"/>
      <c r="E133" s="99"/>
      <c r="F133" s="15"/>
      <c r="G133" s="15"/>
      <c r="H133" s="15"/>
      <c r="I133" s="15"/>
    </row>
    <row r="134" spans="1:9">
      <c r="A134" s="98"/>
      <c r="B134" s="14"/>
      <c r="C134" s="14"/>
      <c r="D134" s="15"/>
      <c r="E134" s="99"/>
      <c r="F134" s="15"/>
      <c r="G134" s="15"/>
      <c r="H134" s="15"/>
      <c r="I134" s="15"/>
    </row>
    <row r="135" spans="1:9">
      <c r="A135" s="98"/>
      <c r="B135" s="14"/>
      <c r="C135" s="14"/>
      <c r="D135" s="15"/>
      <c r="E135" s="99"/>
      <c r="F135" s="15"/>
      <c r="G135" s="15"/>
      <c r="H135" s="15"/>
      <c r="I135" s="15"/>
    </row>
    <row r="136" spans="1:9">
      <c r="A136" s="98"/>
      <c r="B136" s="14"/>
      <c r="C136" s="14"/>
      <c r="D136" s="15"/>
      <c r="E136" s="99"/>
      <c r="F136" s="15"/>
      <c r="G136" s="15"/>
      <c r="H136" s="15"/>
      <c r="I136" s="15"/>
    </row>
    <row r="137" spans="1:9">
      <c r="A137" s="98"/>
      <c r="B137" s="14"/>
      <c r="C137" s="14"/>
      <c r="D137" s="15"/>
      <c r="E137" s="99"/>
      <c r="F137" s="15"/>
      <c r="G137" s="15"/>
      <c r="H137" s="15"/>
      <c r="I137" s="15"/>
    </row>
    <row r="138" spans="1:9">
      <c r="A138" s="98"/>
      <c r="B138" s="14"/>
      <c r="C138" s="14"/>
      <c r="D138" s="15"/>
      <c r="E138" s="99"/>
      <c r="F138" s="15"/>
      <c r="G138" s="15"/>
      <c r="H138" s="15"/>
      <c r="I138" s="15"/>
    </row>
    <row r="139" spans="1:9">
      <c r="A139" s="98"/>
      <c r="B139" s="14"/>
      <c r="C139" s="14"/>
      <c r="D139" s="15"/>
      <c r="E139" s="99"/>
      <c r="F139" s="15"/>
      <c r="G139" s="15"/>
      <c r="H139" s="15"/>
      <c r="I139" s="15"/>
    </row>
    <row r="140" spans="1:9">
      <c r="A140" s="98"/>
      <c r="B140" s="14"/>
      <c r="C140" s="14"/>
      <c r="D140" s="15"/>
      <c r="E140" s="99"/>
      <c r="F140" s="15"/>
      <c r="G140" s="15"/>
      <c r="H140" s="15"/>
      <c r="I140" s="15"/>
    </row>
    <row r="141" spans="1:9">
      <c r="A141" s="98"/>
      <c r="B141" s="14"/>
      <c r="C141" s="14"/>
      <c r="D141" s="15"/>
      <c r="E141" s="99"/>
      <c r="F141" s="15"/>
      <c r="G141" s="15"/>
      <c r="H141" s="15"/>
      <c r="I141" s="15"/>
    </row>
    <row r="142" spans="1:9">
      <c r="A142" s="98"/>
      <c r="B142" s="14"/>
      <c r="C142" s="14"/>
      <c r="D142" s="15"/>
      <c r="E142" s="99"/>
      <c r="F142" s="15"/>
      <c r="G142" s="15"/>
      <c r="H142" s="15"/>
      <c r="I142" s="15"/>
    </row>
    <row r="143" spans="1:9">
      <c r="A143" s="98"/>
      <c r="B143" s="14"/>
      <c r="C143" s="14"/>
      <c r="D143" s="15"/>
      <c r="E143" s="99"/>
      <c r="F143" s="15"/>
      <c r="G143" s="15"/>
      <c r="H143" s="15"/>
      <c r="I143" s="15"/>
    </row>
    <row r="144" spans="1:9">
      <c r="A144" s="98"/>
      <c r="B144" s="14"/>
      <c r="C144" s="14"/>
      <c r="D144" s="15"/>
      <c r="E144" s="99"/>
      <c r="F144" s="15"/>
      <c r="G144" s="15"/>
      <c r="H144" s="15"/>
      <c r="I144" s="15"/>
    </row>
    <row r="145" spans="1:9">
      <c r="A145" s="98"/>
      <c r="B145" s="14"/>
      <c r="C145" s="14"/>
      <c r="D145" s="15"/>
      <c r="E145" s="99"/>
      <c r="F145" s="15"/>
      <c r="G145" s="15"/>
      <c r="H145" s="15"/>
      <c r="I145" s="15"/>
    </row>
    <row r="146" spans="1:9">
      <c r="A146" s="98"/>
      <c r="B146" s="14"/>
      <c r="C146" s="14"/>
      <c r="D146" s="15"/>
      <c r="E146" s="99"/>
      <c r="F146" s="15"/>
      <c r="G146" s="15"/>
      <c r="H146" s="15"/>
      <c r="I146" s="15"/>
    </row>
    <row r="147" spans="1:9">
      <c r="A147" s="98"/>
      <c r="B147" s="14"/>
      <c r="C147" s="14"/>
      <c r="D147" s="15"/>
      <c r="E147" s="99"/>
      <c r="F147" s="15"/>
      <c r="G147" s="15"/>
      <c r="H147" s="15"/>
      <c r="I147" s="15"/>
    </row>
    <row r="148" spans="1:9">
      <c r="A148" s="98"/>
      <c r="B148" s="14"/>
      <c r="C148" s="14"/>
      <c r="D148" s="15"/>
      <c r="E148" s="99"/>
      <c r="F148" s="15"/>
      <c r="G148" s="15"/>
      <c r="H148" s="15"/>
      <c r="I148" s="15"/>
    </row>
    <row r="149" spans="1:9">
      <c r="A149" s="98"/>
      <c r="B149" s="14"/>
      <c r="C149" s="14"/>
      <c r="D149" s="15"/>
      <c r="E149" s="99"/>
      <c r="F149" s="15"/>
      <c r="G149" s="15"/>
      <c r="H149" s="15"/>
      <c r="I149" s="15"/>
    </row>
    <row r="150" spans="1:9">
      <c r="A150" s="98"/>
      <c r="B150" s="14"/>
      <c r="C150" s="14"/>
      <c r="D150" s="15"/>
      <c r="E150" s="99"/>
      <c r="F150" s="15"/>
      <c r="G150" s="15"/>
      <c r="H150" s="15"/>
      <c r="I150" s="15"/>
    </row>
    <row r="151" spans="1:9">
      <c r="A151" s="98"/>
      <c r="B151" s="14"/>
      <c r="C151" s="14"/>
      <c r="D151" s="15"/>
      <c r="E151" s="99"/>
      <c r="F151" s="15"/>
      <c r="G151" s="15"/>
      <c r="H151" s="15"/>
      <c r="I151" s="15"/>
    </row>
    <row r="152" spans="1:9">
      <c r="A152" s="98"/>
      <c r="B152" s="14"/>
      <c r="C152" s="14"/>
      <c r="D152" s="15"/>
      <c r="E152" s="99"/>
      <c r="F152" s="15"/>
      <c r="G152" s="15"/>
      <c r="H152" s="15"/>
      <c r="I152" s="15"/>
    </row>
    <row r="153" spans="1:9">
      <c r="A153" s="98"/>
      <c r="B153" s="14"/>
      <c r="C153" s="14"/>
      <c r="D153" s="15"/>
      <c r="E153" s="99"/>
      <c r="F153" s="15"/>
      <c r="G153" s="15"/>
      <c r="H153" s="15"/>
      <c r="I153" s="15"/>
    </row>
    <row r="154" spans="1:9">
      <c r="A154" s="98"/>
      <c r="B154" s="14"/>
      <c r="C154" s="14"/>
      <c r="D154" s="15"/>
      <c r="E154" s="99"/>
      <c r="F154" s="15"/>
      <c r="G154" s="15"/>
      <c r="H154" s="15"/>
      <c r="I154" s="15"/>
    </row>
    <row r="155" spans="1:9">
      <c r="A155" s="98"/>
      <c r="B155" s="14"/>
      <c r="C155" s="14"/>
      <c r="D155" s="15"/>
      <c r="E155" s="99"/>
      <c r="F155" s="15"/>
      <c r="G155" s="15"/>
      <c r="H155" s="15"/>
      <c r="I155" s="15"/>
    </row>
    <row r="156" spans="1:9">
      <c r="A156" s="98"/>
      <c r="B156" s="14"/>
      <c r="C156" s="14"/>
      <c r="D156" s="15"/>
      <c r="E156" s="99"/>
      <c r="F156" s="15"/>
      <c r="G156" s="15"/>
      <c r="H156" s="15"/>
      <c r="I156" s="15"/>
    </row>
    <row r="157" spans="1:9">
      <c r="A157" s="98"/>
      <c r="B157" s="14"/>
      <c r="C157" s="14"/>
      <c r="D157" s="15"/>
      <c r="E157" s="99"/>
      <c r="F157" s="15"/>
      <c r="G157" s="15"/>
      <c r="H157" s="15"/>
      <c r="I157" s="15"/>
    </row>
    <row r="158" spans="1:9">
      <c r="A158" s="98"/>
      <c r="B158" s="14"/>
      <c r="C158" s="14"/>
      <c r="D158" s="15"/>
      <c r="E158" s="99"/>
      <c r="F158" s="15"/>
      <c r="G158" s="15"/>
      <c r="H158" s="15"/>
      <c r="I158" s="15"/>
    </row>
    <row r="159" spans="1:9">
      <c r="A159" s="98"/>
      <c r="B159" s="14"/>
      <c r="C159" s="14"/>
      <c r="D159" s="15"/>
      <c r="E159" s="99"/>
      <c r="F159" s="15"/>
      <c r="G159" s="15"/>
      <c r="H159" s="15"/>
      <c r="I159" s="15"/>
    </row>
    <row r="160" spans="1:9">
      <c r="A160" s="98"/>
      <c r="B160" s="14"/>
      <c r="C160" s="14"/>
      <c r="D160" s="15"/>
      <c r="E160" s="99"/>
      <c r="F160" s="15"/>
      <c r="G160" s="15"/>
      <c r="H160" s="15"/>
      <c r="I160" s="15"/>
    </row>
    <row r="161" spans="1:9">
      <c r="A161" s="98"/>
      <c r="B161" s="14"/>
      <c r="C161" s="14"/>
      <c r="D161" s="15"/>
      <c r="E161" s="99"/>
      <c r="F161" s="15"/>
      <c r="G161" s="15"/>
      <c r="H161" s="15"/>
      <c r="I161" s="15"/>
    </row>
    <row r="162" spans="1:9">
      <c r="A162" s="98"/>
      <c r="B162" s="14"/>
      <c r="C162" s="14"/>
      <c r="D162" s="15"/>
      <c r="E162" s="99"/>
      <c r="F162" s="15"/>
      <c r="G162" s="15"/>
      <c r="H162" s="15"/>
      <c r="I162" s="15"/>
    </row>
    <row r="163" spans="1:9">
      <c r="A163" s="98"/>
      <c r="B163" s="14"/>
      <c r="C163" s="14"/>
      <c r="D163" s="15"/>
      <c r="E163" s="99"/>
      <c r="F163" s="15"/>
      <c r="G163" s="15"/>
      <c r="H163" s="15"/>
      <c r="I163" s="15"/>
    </row>
    <row r="164" spans="1:9">
      <c r="A164" s="98"/>
      <c r="B164" s="14"/>
      <c r="C164" s="14"/>
      <c r="D164" s="15"/>
      <c r="E164" s="99"/>
      <c r="F164" s="15"/>
      <c r="G164" s="15"/>
      <c r="H164" s="15"/>
      <c r="I164" s="15"/>
    </row>
    <row r="165" spans="1:9">
      <c r="A165" s="98"/>
      <c r="B165" s="14"/>
      <c r="C165" s="14"/>
      <c r="D165" s="15"/>
      <c r="E165" s="99"/>
      <c r="F165" s="15"/>
      <c r="G165" s="15"/>
      <c r="H165" s="15"/>
      <c r="I165" s="15"/>
    </row>
    <row r="166" spans="1:9">
      <c r="A166" s="98"/>
      <c r="B166" s="14"/>
      <c r="C166" s="14"/>
      <c r="D166" s="15"/>
      <c r="E166" s="99"/>
      <c r="F166" s="15"/>
      <c r="G166" s="15"/>
      <c r="H166" s="15"/>
      <c r="I166" s="15"/>
    </row>
    <row r="167" spans="1:9">
      <c r="A167" s="98"/>
      <c r="B167" s="14"/>
      <c r="C167" s="14"/>
      <c r="D167" s="15"/>
      <c r="E167" s="99"/>
      <c r="F167" s="15"/>
      <c r="G167" s="15"/>
      <c r="H167" s="15"/>
      <c r="I167" s="15"/>
    </row>
    <row r="168" spans="1:9">
      <c r="A168" s="98"/>
      <c r="B168" s="14"/>
      <c r="C168" s="14"/>
      <c r="D168" s="15"/>
      <c r="E168" s="99"/>
      <c r="F168" s="15"/>
      <c r="G168" s="15"/>
      <c r="H168" s="15"/>
      <c r="I168" s="15"/>
    </row>
    <row r="169" spans="1:9">
      <c r="A169" s="98"/>
      <c r="B169" s="14"/>
      <c r="C169" s="14"/>
      <c r="D169" s="15"/>
      <c r="E169" s="99"/>
      <c r="F169" s="15"/>
      <c r="G169" s="15"/>
      <c r="H169" s="15"/>
      <c r="I169" s="15"/>
    </row>
    <row r="170" spans="1:9">
      <c r="A170" s="98"/>
      <c r="B170" s="14"/>
      <c r="C170" s="14"/>
      <c r="D170" s="15"/>
      <c r="E170" s="99"/>
      <c r="F170" s="15"/>
      <c r="G170" s="15"/>
      <c r="H170" s="15"/>
      <c r="I170" s="15"/>
    </row>
    <row r="171" spans="1:9">
      <c r="A171" s="98"/>
      <c r="B171" s="14"/>
      <c r="C171" s="14"/>
      <c r="D171" s="15"/>
      <c r="E171" s="99"/>
      <c r="F171" s="15"/>
      <c r="G171" s="15"/>
      <c r="H171" s="15"/>
      <c r="I171" s="15"/>
    </row>
    <row r="172" spans="1:9">
      <c r="A172" s="98"/>
      <c r="B172" s="14"/>
      <c r="C172" s="14"/>
      <c r="D172" s="15"/>
      <c r="E172" s="99"/>
      <c r="F172" s="15"/>
      <c r="G172" s="15"/>
      <c r="H172" s="15"/>
      <c r="I172" s="15"/>
    </row>
    <row r="173" spans="1:9">
      <c r="A173" s="98"/>
      <c r="B173" s="14"/>
      <c r="C173" s="14"/>
      <c r="D173" s="15"/>
      <c r="E173" s="99"/>
      <c r="F173" s="15"/>
      <c r="G173" s="15"/>
      <c r="H173" s="15"/>
      <c r="I173" s="15"/>
    </row>
    <row r="174" spans="1:9">
      <c r="A174" s="98"/>
      <c r="B174" s="14"/>
      <c r="C174" s="14"/>
      <c r="D174" s="15"/>
      <c r="E174" s="99"/>
      <c r="F174" s="15"/>
      <c r="G174" s="15"/>
      <c r="H174" s="15"/>
      <c r="I174" s="15"/>
    </row>
    <row r="175" spans="1:9">
      <c r="A175" s="98"/>
      <c r="B175" s="14"/>
      <c r="C175" s="14"/>
      <c r="D175" s="15"/>
      <c r="E175" s="99"/>
      <c r="F175" s="15"/>
      <c r="G175" s="15"/>
      <c r="H175" s="15"/>
      <c r="I175" s="15"/>
    </row>
    <row r="176" spans="1:9">
      <c r="A176" s="98"/>
      <c r="B176" s="14"/>
      <c r="C176" s="14"/>
      <c r="D176" s="15"/>
      <c r="E176" s="99"/>
      <c r="F176" s="15"/>
      <c r="G176" s="15"/>
      <c r="H176" s="15"/>
      <c r="I176" s="15"/>
    </row>
    <row r="177" spans="1:9">
      <c r="A177" s="98"/>
      <c r="B177" s="14"/>
      <c r="C177" s="14"/>
      <c r="D177" s="15"/>
      <c r="E177" s="99"/>
      <c r="F177" s="15"/>
      <c r="G177" s="15"/>
      <c r="H177" s="15"/>
      <c r="I177" s="15"/>
    </row>
    <row r="178" spans="1:9">
      <c r="A178" s="98"/>
      <c r="B178" s="14"/>
      <c r="C178" s="14"/>
      <c r="D178" s="15"/>
      <c r="E178" s="99"/>
      <c r="F178" s="15"/>
      <c r="G178" s="15"/>
      <c r="H178" s="15"/>
      <c r="I178" s="15"/>
    </row>
    <row r="179" spans="1:9">
      <c r="A179" s="98"/>
      <c r="B179" s="14"/>
      <c r="C179" s="14"/>
      <c r="D179" s="15"/>
      <c r="E179" s="99"/>
      <c r="F179" s="15"/>
      <c r="G179" s="15"/>
      <c r="H179" s="15"/>
      <c r="I179" s="15"/>
    </row>
    <row r="180" spans="1:9">
      <c r="A180" s="98"/>
      <c r="B180" s="14"/>
      <c r="C180" s="14"/>
      <c r="D180" s="15"/>
      <c r="E180" s="99"/>
      <c r="F180" s="15"/>
      <c r="G180" s="15"/>
      <c r="H180" s="15"/>
      <c r="I180" s="15"/>
    </row>
    <row r="181" spans="1:9">
      <c r="A181" s="98"/>
      <c r="B181" s="14"/>
      <c r="C181" s="14"/>
      <c r="D181" s="15"/>
      <c r="E181" s="99"/>
      <c r="F181" s="15"/>
      <c r="G181" s="15"/>
      <c r="H181" s="15"/>
      <c r="I181" s="15"/>
    </row>
    <row r="182" spans="1:9">
      <c r="A182" s="98"/>
      <c r="B182" s="14"/>
      <c r="C182" s="14"/>
      <c r="D182" s="15"/>
      <c r="E182" s="99"/>
      <c r="F182" s="15"/>
      <c r="G182" s="15"/>
      <c r="H182" s="15"/>
      <c r="I182" s="15"/>
    </row>
    <row r="183" spans="1:9">
      <c r="A183" s="98"/>
      <c r="B183" s="14"/>
      <c r="C183" s="14"/>
      <c r="D183" s="15"/>
      <c r="E183" s="99"/>
      <c r="F183" s="15"/>
      <c r="G183" s="15"/>
      <c r="H183" s="15"/>
      <c r="I183" s="15"/>
    </row>
    <row r="184" spans="1:9">
      <c r="A184" s="98"/>
      <c r="B184" s="14"/>
      <c r="C184" s="14"/>
      <c r="D184" s="15"/>
      <c r="E184" s="99"/>
      <c r="F184" s="15"/>
      <c r="G184" s="15"/>
      <c r="H184" s="15"/>
      <c r="I184" s="15"/>
    </row>
    <row r="185" spans="1:9">
      <c r="A185" s="98"/>
      <c r="B185" s="14"/>
      <c r="C185" s="14"/>
      <c r="D185" s="15"/>
      <c r="E185" s="99"/>
      <c r="F185" s="15"/>
      <c r="G185" s="15"/>
      <c r="H185" s="15"/>
      <c r="I185" s="15"/>
    </row>
    <row r="186" spans="1:9">
      <c r="A186" s="98"/>
      <c r="B186" s="14"/>
      <c r="C186" s="14"/>
      <c r="D186" s="15"/>
      <c r="E186" s="99"/>
      <c r="F186" s="15"/>
      <c r="G186" s="15"/>
      <c r="H186" s="15"/>
      <c r="I186" s="15"/>
    </row>
    <row r="187" spans="1:9">
      <c r="A187" s="98"/>
      <c r="B187" s="14"/>
      <c r="C187" s="14"/>
      <c r="D187" s="15"/>
      <c r="E187" s="99"/>
      <c r="F187" s="15"/>
      <c r="G187" s="15"/>
      <c r="H187" s="15"/>
      <c r="I187" s="15"/>
    </row>
  </sheetData>
  <sheetProtection formatCells="0" formatColumns="0" formatRows="0" insertColumns="0" insertRows="0" insertHyperlinks="0" deleteColumns="0" deleteRows="0" sort="0" autoFilter="0" pivotTables="0"/>
  <autoFilter ref="A11:K25" xr:uid="{00000000-0001-0000-0000-000000000000}">
    <filterColumn colId="7" showButton="0"/>
    <filterColumn colId="9" showButton="0"/>
    <filterColumn colId="10" showButton="0"/>
  </autoFilter>
  <dataConsolidate/>
  <mergeCells count="41">
    <mergeCell ref="A25:I25"/>
    <mergeCell ref="K21:K24"/>
    <mergeCell ref="J21:J24"/>
    <mergeCell ref="K18:K20"/>
    <mergeCell ref="A21:A24"/>
    <mergeCell ref="B21:B24"/>
    <mergeCell ref="C21:C24"/>
    <mergeCell ref="D21:D24"/>
    <mergeCell ref="E21:E24"/>
    <mergeCell ref="J18:J20"/>
    <mergeCell ref="A18:A20"/>
    <mergeCell ref="B18:B20"/>
    <mergeCell ref="C18:C20"/>
    <mergeCell ref="D18:D20"/>
    <mergeCell ref="E18:E20"/>
    <mergeCell ref="J14:J17"/>
    <mergeCell ref="K14:K17"/>
    <mergeCell ref="A14:A17"/>
    <mergeCell ref="B14:B17"/>
    <mergeCell ref="C14:C17"/>
    <mergeCell ref="D14:D17"/>
    <mergeCell ref="E14:E17"/>
    <mergeCell ref="K12:K13"/>
    <mergeCell ref="J11:K11"/>
    <mergeCell ref="B9:C9"/>
    <mergeCell ref="A11:A13"/>
    <mergeCell ref="B11:B13"/>
    <mergeCell ref="C11:C13"/>
    <mergeCell ref="D11:D13"/>
    <mergeCell ref="E11:E13"/>
    <mergeCell ref="A1:A3"/>
    <mergeCell ref="B1:K2"/>
    <mergeCell ref="B3:K3"/>
    <mergeCell ref="A6:A8"/>
    <mergeCell ref="B6:D6"/>
    <mergeCell ref="B7:C7"/>
    <mergeCell ref="B8:C8"/>
    <mergeCell ref="J12:J13"/>
    <mergeCell ref="F11:F13"/>
    <mergeCell ref="G11:G13"/>
    <mergeCell ref="H11:I12"/>
  </mergeCells>
  <dataValidations count="1">
    <dataValidation allowBlank="1" showInputMessage="1" showErrorMessage="1" prompt="Fecha de seguimiento al Plan" sqref="A6:A8" xr:uid="{54FDBC4C-3808-47EB-807F-A0DCED4939BA}"/>
  </dataValidations>
  <printOptions horizontalCentered="1"/>
  <pageMargins left="0.78740157480314965" right="0.78740157480314965" top="1.1811023622047245" bottom="1.1811023622047245" header="0.31496062992125984" footer="0.31496062992125984"/>
  <pageSetup paperSize="5" scale="42" orientation="landscape" horizontalDpi="4294967294" verticalDpi="4294967294" r:id="rId1"/>
  <drawing r:id="rId2"/>
  <legacyDrawingHF r:id="rId3"/>
  <extLst>
    <ext xmlns:x14="http://schemas.microsoft.com/office/spreadsheetml/2009/9/main" uri="{78C0D931-6437-407d-A8EE-F0AAD7539E65}">
      <x14:conditionalFormattings>
        <x14:conditionalFormatting xmlns:xm="http://schemas.microsoft.com/office/excel/2006/main">
          <x14:cfRule type="iconSet" priority="2" id="{B6619099-21AF-40BC-A21E-A763ABB938A4}">
            <x14:iconSet showValue="0" custom="1">
              <x14:cfvo type="percent">
                <xm:f>0</xm:f>
              </x14:cfvo>
              <x14:cfvo type="num">
                <xm:f>2</xm:f>
              </x14:cfvo>
              <x14:cfvo type="num">
                <xm:f>30</xm:f>
              </x14:cfvo>
              <x14:cfIcon iconSet="3Arrows" iconId="1"/>
              <x14:cfIcon iconSet="3Symbols2" iconId="2"/>
              <x14:cfIcon iconSet="3TrafficLights1" iconId="2"/>
            </x14:iconSet>
          </x14:cfRule>
          <xm:sqref>D7:D9</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8F9EA-39A8-4D3A-8507-529001FB3F5C}">
  <dimension ref="A1:O221"/>
  <sheetViews>
    <sheetView showGridLines="0" zoomScaleNormal="100" zoomScaleSheetLayoutView="85" zoomScalePageLayoutView="130" workbookViewId="0">
      <selection activeCell="G22" sqref="G22"/>
    </sheetView>
  </sheetViews>
  <sheetFormatPr baseColWidth="10" defaultColWidth="11.42578125" defaultRowHeight="11.25" outlineLevelRow="1"/>
  <cols>
    <col min="1" max="1" width="20.7109375" style="103" customWidth="1"/>
    <col min="2" max="2" width="17" style="10" customWidth="1"/>
    <col min="3" max="3" width="15.7109375" style="13" customWidth="1"/>
    <col min="4" max="4" width="24.28515625" style="12" customWidth="1"/>
    <col min="5" max="5" width="24.28515625" style="104" customWidth="1"/>
    <col min="6" max="6" width="5.28515625" style="11" customWidth="1"/>
    <col min="7" max="7" width="41.140625" style="11" customWidth="1"/>
    <col min="8" max="9" width="11.42578125" style="11" customWidth="1"/>
    <col min="10" max="10" width="11.42578125" style="8"/>
    <col min="11" max="11" width="9.85546875" style="7" customWidth="1"/>
    <col min="12" max="16384" width="11.42578125" style="7"/>
  </cols>
  <sheetData>
    <row r="1" spans="1:15" ht="15" customHeight="1">
      <c r="A1" s="304"/>
      <c r="B1" s="307" t="s">
        <v>360</v>
      </c>
      <c r="C1" s="308"/>
      <c r="D1" s="308"/>
      <c r="E1" s="308"/>
      <c r="F1" s="308"/>
      <c r="G1" s="308"/>
      <c r="H1" s="308"/>
      <c r="I1" s="308"/>
      <c r="J1" s="308"/>
      <c r="K1" s="308"/>
    </row>
    <row r="2" spans="1:15" ht="15" customHeight="1" thickBot="1">
      <c r="A2" s="305"/>
      <c r="B2" s="310"/>
      <c r="C2" s="311"/>
      <c r="D2" s="311"/>
      <c r="E2" s="311"/>
      <c r="F2" s="311"/>
      <c r="G2" s="311"/>
      <c r="H2" s="311"/>
      <c r="I2" s="311"/>
      <c r="J2" s="311"/>
      <c r="K2" s="311"/>
    </row>
    <row r="3" spans="1:15" ht="21.75" customHeight="1" thickBot="1">
      <c r="A3" s="306"/>
      <c r="B3" s="319" t="s">
        <v>125</v>
      </c>
      <c r="C3" s="320"/>
      <c r="D3" s="320"/>
      <c r="E3" s="320"/>
      <c r="F3" s="320"/>
      <c r="G3" s="320"/>
      <c r="H3" s="320"/>
      <c r="I3" s="320"/>
      <c r="J3" s="320"/>
      <c r="K3" s="320"/>
    </row>
    <row r="4" spans="1:15" ht="12" hidden="1" customHeight="1" thickBot="1">
      <c r="A4" s="53"/>
      <c r="B4" s="54"/>
      <c r="C4" s="54"/>
      <c r="D4" s="54"/>
      <c r="E4" s="54"/>
      <c r="F4" s="54"/>
      <c r="G4" s="54"/>
      <c r="H4" s="54"/>
      <c r="I4" s="54"/>
      <c r="J4" s="54"/>
      <c r="K4" s="54"/>
    </row>
    <row r="5" spans="1:15" ht="12" hidden="1" customHeight="1" thickBot="1">
      <c r="A5" s="57"/>
      <c r="B5" s="58"/>
      <c r="C5" s="58"/>
      <c r="D5" s="58"/>
      <c r="E5" s="58"/>
      <c r="F5" s="58"/>
      <c r="G5" s="58"/>
      <c r="H5" s="58"/>
      <c r="I5" s="58"/>
      <c r="J5" s="58"/>
      <c r="K5" s="58"/>
    </row>
    <row r="6" spans="1:15" ht="12" hidden="1" thickBot="1">
      <c r="A6" s="322" t="s">
        <v>124</v>
      </c>
      <c r="B6" s="323" t="s">
        <v>123</v>
      </c>
      <c r="C6" s="323"/>
      <c r="D6" s="323"/>
      <c r="E6" s="59"/>
      <c r="F6" s="60"/>
      <c r="G6" s="60"/>
      <c r="H6" s="60"/>
      <c r="I6" s="60"/>
      <c r="J6" s="62"/>
      <c r="K6" s="55"/>
    </row>
    <row r="7" spans="1:15" ht="12" hidden="1" thickBot="1">
      <c r="A7" s="322"/>
      <c r="B7" s="299" t="s">
        <v>122</v>
      </c>
      <c r="C7" s="299"/>
      <c r="D7" s="63">
        <v>7</v>
      </c>
      <c r="E7" s="59"/>
      <c r="F7" s="60"/>
      <c r="G7" s="60"/>
      <c r="H7" s="60"/>
      <c r="I7" s="60"/>
      <c r="J7" s="62"/>
      <c r="K7" s="55"/>
    </row>
    <row r="8" spans="1:15" ht="12" hidden="1" thickBot="1">
      <c r="A8" s="322"/>
      <c r="B8" s="299" t="s">
        <v>121</v>
      </c>
      <c r="C8" s="300"/>
      <c r="D8" s="63">
        <v>50</v>
      </c>
      <c r="E8" s="59"/>
      <c r="F8" s="60"/>
      <c r="G8" s="60"/>
      <c r="H8" s="60"/>
      <c r="I8" s="60"/>
      <c r="J8" s="62"/>
      <c r="K8" s="55"/>
    </row>
    <row r="9" spans="1:15" ht="12" hidden="1" thickBot="1">
      <c r="A9" s="64">
        <v>45323</v>
      </c>
      <c r="B9" s="299" t="s">
        <v>120</v>
      </c>
      <c r="C9" s="300"/>
      <c r="D9" s="63">
        <v>1</v>
      </c>
      <c r="E9" s="59"/>
      <c r="F9" s="60"/>
      <c r="G9" s="60"/>
      <c r="H9" s="60"/>
      <c r="I9" s="60"/>
      <c r="J9" s="62"/>
      <c r="K9" s="55"/>
    </row>
    <row r="10" spans="1:15" ht="12" hidden="1" thickBot="1">
      <c r="A10" s="65"/>
      <c r="B10" s="50"/>
      <c r="C10" s="66"/>
      <c r="D10" s="67"/>
      <c r="E10" s="68"/>
      <c r="F10" s="69"/>
      <c r="G10" s="69"/>
      <c r="H10" s="69"/>
      <c r="I10" s="69"/>
      <c r="J10" s="71"/>
      <c r="K10" s="72"/>
    </row>
    <row r="11" spans="1:15" ht="21" customHeight="1" thickBot="1">
      <c r="A11" s="301" t="s">
        <v>119</v>
      </c>
      <c r="B11" s="301" t="s">
        <v>118</v>
      </c>
      <c r="C11" s="301" t="s">
        <v>117</v>
      </c>
      <c r="D11" s="301" t="s">
        <v>116</v>
      </c>
      <c r="E11" s="301" t="s">
        <v>115</v>
      </c>
      <c r="F11" s="332" t="s">
        <v>12</v>
      </c>
      <c r="G11" s="332" t="s">
        <v>114</v>
      </c>
      <c r="H11" s="334" t="s">
        <v>113</v>
      </c>
      <c r="I11" s="335"/>
      <c r="J11" s="369" t="s">
        <v>126</v>
      </c>
      <c r="K11" s="370"/>
      <c r="L11" s="8"/>
      <c r="M11" s="8"/>
      <c r="N11" s="8"/>
      <c r="O11" s="8"/>
    </row>
    <row r="12" spans="1:15" ht="28.5" customHeight="1" thickBot="1">
      <c r="A12" s="302"/>
      <c r="B12" s="302"/>
      <c r="C12" s="302"/>
      <c r="D12" s="302"/>
      <c r="E12" s="302"/>
      <c r="F12" s="333"/>
      <c r="G12" s="333"/>
      <c r="H12" s="336"/>
      <c r="I12" s="337"/>
      <c r="J12" s="330" t="s">
        <v>102</v>
      </c>
      <c r="K12" s="330" t="s">
        <v>98</v>
      </c>
      <c r="L12" s="8"/>
      <c r="M12" s="8"/>
      <c r="N12" s="8"/>
      <c r="O12" s="8"/>
    </row>
    <row r="13" spans="1:15" ht="21.75" customHeight="1" thickBot="1">
      <c r="A13" s="303"/>
      <c r="B13" s="303"/>
      <c r="C13" s="303"/>
      <c r="D13" s="303"/>
      <c r="E13" s="303"/>
      <c r="F13" s="331"/>
      <c r="G13" s="331"/>
      <c r="H13" s="42" t="s">
        <v>94</v>
      </c>
      <c r="I13" s="42" t="s">
        <v>93</v>
      </c>
      <c r="J13" s="331"/>
      <c r="K13" s="331"/>
      <c r="L13" s="8"/>
      <c r="M13" s="8"/>
      <c r="N13" s="8"/>
      <c r="O13" s="8"/>
    </row>
    <row r="14" spans="1:15" s="21" customFormat="1" ht="45.75" customHeight="1">
      <c r="A14" s="346" t="s">
        <v>361</v>
      </c>
      <c r="B14" s="349" t="s">
        <v>362</v>
      </c>
      <c r="C14" s="349" t="s">
        <v>363</v>
      </c>
      <c r="D14" s="349" t="s">
        <v>24</v>
      </c>
      <c r="E14" s="418" t="s">
        <v>364</v>
      </c>
      <c r="F14" s="73" t="s">
        <v>86</v>
      </c>
      <c r="G14" s="105" t="s">
        <v>22</v>
      </c>
      <c r="H14" s="74">
        <f>MIN(H15:H16)</f>
        <v>45323</v>
      </c>
      <c r="I14" s="74">
        <f>MAX(I15:I16)</f>
        <v>45625</v>
      </c>
      <c r="J14" s="426" t="s">
        <v>365</v>
      </c>
      <c r="K14" s="394" t="s">
        <v>340</v>
      </c>
      <c r="L14" s="22"/>
      <c r="M14" s="22"/>
      <c r="N14" s="22"/>
      <c r="O14" s="22"/>
    </row>
    <row r="15" spans="1:15" s="16" customFormat="1" ht="22.5" outlineLevel="1">
      <c r="A15" s="347"/>
      <c r="B15" s="350"/>
      <c r="C15" s="350"/>
      <c r="D15" s="350"/>
      <c r="E15" s="419"/>
      <c r="F15" s="19" t="s">
        <v>85</v>
      </c>
      <c r="G15" s="121" t="s">
        <v>366</v>
      </c>
      <c r="H15" s="84">
        <v>45323</v>
      </c>
      <c r="I15" s="84">
        <v>45380</v>
      </c>
      <c r="J15" s="427"/>
      <c r="K15" s="386"/>
      <c r="L15" s="17"/>
      <c r="M15" s="17"/>
      <c r="N15" s="17"/>
      <c r="O15" s="17"/>
    </row>
    <row r="16" spans="1:15" s="16" customFormat="1" ht="23.25" outlineLevel="1" thickBot="1">
      <c r="A16" s="348"/>
      <c r="B16" s="351"/>
      <c r="C16" s="351"/>
      <c r="D16" s="351"/>
      <c r="E16" s="420"/>
      <c r="F16" s="45" t="s">
        <v>83</v>
      </c>
      <c r="G16" s="122" t="s">
        <v>367</v>
      </c>
      <c r="H16" s="79">
        <v>45383</v>
      </c>
      <c r="I16" s="79">
        <v>45625</v>
      </c>
      <c r="J16" s="428"/>
      <c r="K16" s="395"/>
      <c r="L16" s="17"/>
      <c r="M16" s="17"/>
      <c r="N16" s="17"/>
      <c r="O16" s="17"/>
    </row>
    <row r="17" spans="1:15" s="21" customFormat="1" ht="26.25" customHeight="1">
      <c r="A17" s="346" t="s">
        <v>361</v>
      </c>
      <c r="B17" s="349" t="s">
        <v>362</v>
      </c>
      <c r="C17" s="349" t="s">
        <v>363</v>
      </c>
      <c r="D17" s="349" t="s">
        <v>24</v>
      </c>
      <c r="E17" s="418" t="s">
        <v>368</v>
      </c>
      <c r="F17" s="73" t="s">
        <v>78</v>
      </c>
      <c r="G17" s="105" t="s">
        <v>22</v>
      </c>
      <c r="H17" s="74">
        <f>MIN(H18:H20)</f>
        <v>45323</v>
      </c>
      <c r="I17" s="74">
        <f>MAX(I18:I19)</f>
        <v>45625</v>
      </c>
      <c r="J17" s="426" t="s">
        <v>369</v>
      </c>
      <c r="K17" s="394">
        <v>1</v>
      </c>
      <c r="L17" s="22"/>
      <c r="M17" s="22"/>
      <c r="N17" s="22"/>
      <c r="O17" s="22"/>
    </row>
    <row r="18" spans="1:15" s="16" customFormat="1" ht="22.5">
      <c r="A18" s="347"/>
      <c r="B18" s="350"/>
      <c r="C18" s="350"/>
      <c r="D18" s="350"/>
      <c r="E18" s="419"/>
      <c r="F18" s="119" t="s">
        <v>77</v>
      </c>
      <c r="G18" s="121" t="s">
        <v>370</v>
      </c>
      <c r="H18" s="84">
        <v>45323</v>
      </c>
      <c r="I18" s="84">
        <v>45380</v>
      </c>
      <c r="J18" s="427"/>
      <c r="K18" s="386"/>
      <c r="L18" s="17"/>
      <c r="M18" s="17"/>
      <c r="N18" s="17"/>
      <c r="O18" s="17"/>
    </row>
    <row r="19" spans="1:15" s="16" customFormat="1">
      <c r="A19" s="347"/>
      <c r="B19" s="350"/>
      <c r="C19" s="350"/>
      <c r="D19" s="350"/>
      <c r="E19" s="419"/>
      <c r="F19" s="119" t="s">
        <v>75</v>
      </c>
      <c r="G19" s="121" t="s">
        <v>371</v>
      </c>
      <c r="H19" s="84">
        <v>45323</v>
      </c>
      <c r="I19" s="84">
        <v>45625</v>
      </c>
      <c r="J19" s="427"/>
      <c r="K19" s="386"/>
      <c r="L19" s="17"/>
      <c r="M19" s="17"/>
      <c r="N19" s="17"/>
      <c r="O19" s="17"/>
    </row>
    <row r="20" spans="1:15" s="16" customFormat="1" ht="12" thickBot="1">
      <c r="A20" s="348"/>
      <c r="B20" s="351"/>
      <c r="C20" s="351"/>
      <c r="D20" s="351"/>
      <c r="E20" s="420"/>
      <c r="F20" s="120" t="s">
        <v>73</v>
      </c>
      <c r="G20" s="122" t="s">
        <v>372</v>
      </c>
      <c r="H20" s="79">
        <v>45566</v>
      </c>
      <c r="I20" s="79">
        <v>45642</v>
      </c>
      <c r="J20" s="428"/>
      <c r="K20" s="395"/>
      <c r="L20" s="17"/>
      <c r="M20" s="17"/>
      <c r="N20" s="17"/>
      <c r="O20" s="17"/>
    </row>
    <row r="21" spans="1:15" s="16" customFormat="1" ht="26.25" customHeight="1">
      <c r="A21" s="346" t="s">
        <v>361</v>
      </c>
      <c r="B21" s="349" t="s">
        <v>362</v>
      </c>
      <c r="C21" s="349" t="s">
        <v>363</v>
      </c>
      <c r="D21" s="349" t="s">
        <v>24</v>
      </c>
      <c r="E21" s="418" t="s">
        <v>373</v>
      </c>
      <c r="F21" s="73">
        <v>3.1</v>
      </c>
      <c r="G21" s="105" t="s">
        <v>22</v>
      </c>
      <c r="H21" s="74">
        <f>MIN(H22:H23)</f>
        <v>45323</v>
      </c>
      <c r="I21" s="74">
        <f>MAX(I22:I23)</f>
        <v>45625</v>
      </c>
      <c r="J21" s="426" t="s">
        <v>374</v>
      </c>
      <c r="K21" s="429">
        <v>14</v>
      </c>
      <c r="L21" s="17"/>
      <c r="M21" s="17"/>
      <c r="N21" s="17"/>
      <c r="O21" s="17"/>
    </row>
    <row r="22" spans="1:15" s="16" customFormat="1" ht="56.25">
      <c r="A22" s="347"/>
      <c r="B22" s="350"/>
      <c r="C22" s="350"/>
      <c r="D22" s="350"/>
      <c r="E22" s="419"/>
      <c r="F22" s="119" t="s">
        <v>71</v>
      </c>
      <c r="G22" s="121" t="s">
        <v>902</v>
      </c>
      <c r="H22" s="84">
        <v>45323</v>
      </c>
      <c r="I22" s="84">
        <v>45625</v>
      </c>
      <c r="J22" s="427"/>
      <c r="K22" s="430"/>
      <c r="L22" s="17"/>
      <c r="M22" s="17"/>
      <c r="N22" s="17"/>
      <c r="O22" s="17"/>
    </row>
    <row r="23" spans="1:15" s="16" customFormat="1" ht="57" thickBot="1">
      <c r="A23" s="348"/>
      <c r="B23" s="351"/>
      <c r="C23" s="351"/>
      <c r="D23" s="351"/>
      <c r="E23" s="420"/>
      <c r="F23" s="120" t="s">
        <v>69</v>
      </c>
      <c r="G23" s="122" t="s">
        <v>375</v>
      </c>
      <c r="H23" s="79">
        <v>45323</v>
      </c>
      <c r="I23" s="79">
        <v>45625</v>
      </c>
      <c r="J23" s="428"/>
      <c r="K23" s="431"/>
      <c r="L23" s="17"/>
      <c r="M23" s="17"/>
      <c r="N23" s="17"/>
      <c r="O23" s="17"/>
    </row>
    <row r="24" spans="1:15" s="16" customFormat="1">
      <c r="A24" s="346" t="s">
        <v>361</v>
      </c>
      <c r="B24" s="349" t="s">
        <v>376</v>
      </c>
      <c r="C24" s="349" t="s">
        <v>363</v>
      </c>
      <c r="D24" s="349" t="s">
        <v>283</v>
      </c>
      <c r="E24" s="418" t="s">
        <v>864</v>
      </c>
      <c r="F24" s="73">
        <v>4.0999999999999996</v>
      </c>
      <c r="G24" s="105" t="s">
        <v>22</v>
      </c>
      <c r="H24" s="74">
        <f>MIN(H25:H27)</f>
        <v>45323</v>
      </c>
      <c r="I24" s="74">
        <f>MAX(I25:I27)</f>
        <v>45534</v>
      </c>
      <c r="J24" s="426" t="s">
        <v>377</v>
      </c>
      <c r="K24" s="429">
        <v>1</v>
      </c>
      <c r="L24" s="17"/>
      <c r="M24" s="17"/>
      <c r="N24" s="17"/>
      <c r="O24" s="17"/>
    </row>
    <row r="25" spans="1:15" s="16" customFormat="1" ht="22.5">
      <c r="A25" s="347"/>
      <c r="B25" s="350"/>
      <c r="C25" s="350"/>
      <c r="D25" s="350"/>
      <c r="E25" s="419"/>
      <c r="F25" s="119" t="s">
        <v>64</v>
      </c>
      <c r="G25" s="121" t="s">
        <v>378</v>
      </c>
      <c r="H25" s="84">
        <v>45323</v>
      </c>
      <c r="I25" s="84">
        <v>45381</v>
      </c>
      <c r="J25" s="427"/>
      <c r="K25" s="430"/>
      <c r="L25" s="17"/>
      <c r="M25" s="17"/>
      <c r="N25" s="17"/>
      <c r="O25" s="17"/>
    </row>
    <row r="26" spans="1:15" s="16" customFormat="1" ht="22.5">
      <c r="A26" s="347"/>
      <c r="B26" s="350"/>
      <c r="C26" s="350"/>
      <c r="D26" s="350"/>
      <c r="E26" s="419"/>
      <c r="F26" s="119" t="s">
        <v>62</v>
      </c>
      <c r="G26" s="121" t="s">
        <v>865</v>
      </c>
      <c r="H26" s="84">
        <v>45383</v>
      </c>
      <c r="I26" s="84">
        <v>45471</v>
      </c>
      <c r="J26" s="427"/>
      <c r="K26" s="430"/>
      <c r="L26" s="17"/>
      <c r="M26" s="17"/>
      <c r="N26" s="17"/>
      <c r="O26" s="17"/>
    </row>
    <row r="27" spans="1:15" s="16" customFormat="1" ht="23.25" thickBot="1">
      <c r="A27" s="348"/>
      <c r="B27" s="351"/>
      <c r="C27" s="351"/>
      <c r="D27" s="351"/>
      <c r="E27" s="420"/>
      <c r="F27" s="120" t="s">
        <v>60</v>
      </c>
      <c r="G27" s="122" t="s">
        <v>379</v>
      </c>
      <c r="H27" s="79">
        <v>45474</v>
      </c>
      <c r="I27" s="79">
        <v>45534</v>
      </c>
      <c r="J27" s="428"/>
      <c r="K27" s="431"/>
      <c r="L27" s="17"/>
      <c r="M27" s="17"/>
      <c r="N27" s="17"/>
      <c r="O27" s="17"/>
    </row>
    <row r="28" spans="1:15" s="16" customFormat="1" ht="11.25" customHeight="1">
      <c r="A28" s="346" t="s">
        <v>361</v>
      </c>
      <c r="B28" s="349" t="s">
        <v>376</v>
      </c>
      <c r="C28" s="349" t="s">
        <v>363</v>
      </c>
      <c r="D28" s="349" t="s">
        <v>283</v>
      </c>
      <c r="E28" s="418" t="s">
        <v>380</v>
      </c>
      <c r="F28" s="73">
        <v>5.0999999999999996</v>
      </c>
      <c r="G28" s="105" t="s">
        <v>22</v>
      </c>
      <c r="H28" s="74">
        <f>MIN(H29:H31)</f>
        <v>45323</v>
      </c>
      <c r="I28" s="74">
        <f>MAX(I29:I31)</f>
        <v>45625</v>
      </c>
      <c r="J28" s="432" t="s">
        <v>381</v>
      </c>
      <c r="K28" s="394" t="s">
        <v>340</v>
      </c>
      <c r="L28" s="17"/>
      <c r="M28" s="17"/>
      <c r="N28" s="17"/>
      <c r="O28" s="17"/>
    </row>
    <row r="29" spans="1:15" s="16" customFormat="1" ht="33.75">
      <c r="A29" s="347"/>
      <c r="B29" s="350"/>
      <c r="C29" s="350"/>
      <c r="D29" s="350"/>
      <c r="E29" s="419"/>
      <c r="F29" s="119" t="s">
        <v>54</v>
      </c>
      <c r="G29" s="121" t="s">
        <v>382</v>
      </c>
      <c r="H29" s="84">
        <v>45323</v>
      </c>
      <c r="I29" s="84">
        <v>45625</v>
      </c>
      <c r="J29" s="433"/>
      <c r="K29" s="386"/>
      <c r="L29" s="17"/>
      <c r="M29" s="17"/>
      <c r="N29" s="17"/>
      <c r="O29" s="17"/>
    </row>
    <row r="30" spans="1:15" s="16" customFormat="1" ht="22.5">
      <c r="A30" s="347"/>
      <c r="B30" s="350"/>
      <c r="C30" s="350"/>
      <c r="D30" s="350"/>
      <c r="E30" s="419"/>
      <c r="F30" s="119" t="s">
        <v>52</v>
      </c>
      <c r="G30" s="121" t="s">
        <v>383</v>
      </c>
      <c r="H30" s="84">
        <v>45323</v>
      </c>
      <c r="I30" s="84">
        <v>45625</v>
      </c>
      <c r="J30" s="433"/>
      <c r="K30" s="386"/>
      <c r="L30" s="17"/>
      <c r="M30" s="17"/>
      <c r="N30" s="17"/>
      <c r="O30" s="17"/>
    </row>
    <row r="31" spans="1:15" s="16" customFormat="1" ht="12" thickBot="1">
      <c r="A31" s="348"/>
      <c r="B31" s="351"/>
      <c r="C31" s="351"/>
      <c r="D31" s="351"/>
      <c r="E31" s="420"/>
      <c r="F31" s="120" t="s">
        <v>51</v>
      </c>
      <c r="G31" s="122" t="s">
        <v>384</v>
      </c>
      <c r="H31" s="79">
        <v>45323</v>
      </c>
      <c r="I31" s="79">
        <v>45625</v>
      </c>
      <c r="J31" s="434"/>
      <c r="K31" s="395"/>
      <c r="L31" s="17"/>
      <c r="M31" s="17"/>
      <c r="N31" s="17"/>
      <c r="O31" s="17"/>
    </row>
    <row r="32" spans="1:15" s="16" customFormat="1">
      <c r="A32" s="346" t="s">
        <v>361</v>
      </c>
      <c r="B32" s="349" t="s">
        <v>376</v>
      </c>
      <c r="C32" s="349" t="s">
        <v>363</v>
      </c>
      <c r="D32" s="349" t="s">
        <v>283</v>
      </c>
      <c r="E32" s="418" t="s">
        <v>385</v>
      </c>
      <c r="F32" s="73">
        <v>6.1</v>
      </c>
      <c r="G32" s="105" t="s">
        <v>22</v>
      </c>
      <c r="H32" s="74">
        <f>MIN(H33:H34)</f>
        <v>45323</v>
      </c>
      <c r="I32" s="74">
        <f>MAX(I33:I34)</f>
        <v>45625</v>
      </c>
      <c r="J32" s="432" t="s">
        <v>386</v>
      </c>
      <c r="K32" s="394">
        <v>1</v>
      </c>
      <c r="L32" s="17"/>
      <c r="M32" s="17"/>
      <c r="N32" s="17"/>
      <c r="O32" s="17"/>
    </row>
    <row r="33" spans="1:15" s="16" customFormat="1" ht="26.25" customHeight="1">
      <c r="A33" s="347"/>
      <c r="B33" s="350"/>
      <c r="C33" s="350"/>
      <c r="D33" s="350"/>
      <c r="E33" s="419"/>
      <c r="F33" s="119" t="s">
        <v>48</v>
      </c>
      <c r="G33" s="121" t="s">
        <v>387</v>
      </c>
      <c r="H33" s="84">
        <v>45323</v>
      </c>
      <c r="I33" s="84">
        <v>45625</v>
      </c>
      <c r="J33" s="433"/>
      <c r="K33" s="386"/>
      <c r="L33" s="17"/>
      <c r="M33" s="17"/>
      <c r="N33" s="17"/>
      <c r="O33" s="17"/>
    </row>
    <row r="34" spans="1:15" s="16" customFormat="1" ht="26.25" customHeight="1" thickBot="1">
      <c r="A34" s="348"/>
      <c r="B34" s="351"/>
      <c r="C34" s="351"/>
      <c r="D34" s="351"/>
      <c r="E34" s="420"/>
      <c r="F34" s="120" t="s">
        <v>47</v>
      </c>
      <c r="G34" s="122" t="s">
        <v>388</v>
      </c>
      <c r="H34" s="79">
        <v>45323</v>
      </c>
      <c r="I34" s="79">
        <v>45625</v>
      </c>
      <c r="J34" s="434"/>
      <c r="K34" s="395"/>
      <c r="L34" s="17"/>
      <c r="M34" s="17"/>
      <c r="N34" s="17"/>
      <c r="O34" s="17"/>
    </row>
    <row r="35" spans="1:15" s="16" customFormat="1" ht="26.25" customHeight="1">
      <c r="A35" s="346" t="s">
        <v>361</v>
      </c>
      <c r="B35" s="349" t="s">
        <v>376</v>
      </c>
      <c r="C35" s="349" t="s">
        <v>363</v>
      </c>
      <c r="D35" s="349" t="s">
        <v>283</v>
      </c>
      <c r="E35" s="418" t="s">
        <v>389</v>
      </c>
      <c r="F35" s="73">
        <v>7.1</v>
      </c>
      <c r="G35" s="105" t="s">
        <v>22</v>
      </c>
      <c r="H35" s="74">
        <f>MIN(H36:H38)</f>
        <v>45566</v>
      </c>
      <c r="I35" s="74">
        <f>MAX(I36:I38)</f>
        <v>45653</v>
      </c>
      <c r="J35" s="432" t="s">
        <v>390</v>
      </c>
      <c r="K35" s="408">
        <v>1</v>
      </c>
      <c r="L35" s="17"/>
      <c r="M35" s="17"/>
      <c r="N35" s="17"/>
      <c r="O35" s="17"/>
    </row>
    <row r="36" spans="1:15" s="16" customFormat="1" ht="26.25" customHeight="1">
      <c r="A36" s="347"/>
      <c r="B36" s="350"/>
      <c r="C36" s="350"/>
      <c r="D36" s="350"/>
      <c r="E36" s="419"/>
      <c r="F36" s="119" t="s">
        <v>45</v>
      </c>
      <c r="G36" s="121" t="s">
        <v>391</v>
      </c>
      <c r="H36" s="84">
        <v>45566</v>
      </c>
      <c r="I36" s="84">
        <v>45583</v>
      </c>
      <c r="J36" s="433"/>
      <c r="K36" s="409"/>
      <c r="L36" s="17"/>
      <c r="M36" s="17"/>
      <c r="N36" s="17"/>
      <c r="O36" s="17"/>
    </row>
    <row r="37" spans="1:15" s="16" customFormat="1">
      <c r="A37" s="347"/>
      <c r="B37" s="350"/>
      <c r="C37" s="350"/>
      <c r="D37" s="350"/>
      <c r="E37" s="419"/>
      <c r="F37" s="119" t="s">
        <v>44</v>
      </c>
      <c r="G37" s="121" t="s">
        <v>392</v>
      </c>
      <c r="H37" s="84">
        <v>45628</v>
      </c>
      <c r="I37" s="84">
        <v>45639</v>
      </c>
      <c r="J37" s="433"/>
      <c r="K37" s="409"/>
      <c r="L37" s="17"/>
      <c r="M37" s="17"/>
      <c r="N37" s="17"/>
      <c r="O37" s="17"/>
    </row>
    <row r="38" spans="1:15" s="16" customFormat="1" ht="26.25" customHeight="1" thickBot="1">
      <c r="A38" s="348"/>
      <c r="B38" s="351"/>
      <c r="C38" s="351"/>
      <c r="D38" s="351"/>
      <c r="E38" s="420"/>
      <c r="F38" s="120" t="s">
        <v>42</v>
      </c>
      <c r="G38" s="122" t="s">
        <v>393</v>
      </c>
      <c r="H38" s="79">
        <v>45642</v>
      </c>
      <c r="I38" s="79">
        <v>45653</v>
      </c>
      <c r="J38" s="434"/>
      <c r="K38" s="410"/>
      <c r="L38" s="17"/>
      <c r="M38" s="17"/>
      <c r="N38" s="17"/>
      <c r="O38" s="17"/>
    </row>
    <row r="39" spans="1:15" s="16" customFormat="1" ht="26.25" customHeight="1">
      <c r="A39" s="346" t="s">
        <v>361</v>
      </c>
      <c r="B39" s="349" t="s">
        <v>376</v>
      </c>
      <c r="C39" s="349" t="s">
        <v>363</v>
      </c>
      <c r="D39" s="349" t="s">
        <v>283</v>
      </c>
      <c r="E39" s="418" t="s">
        <v>394</v>
      </c>
      <c r="F39" s="73">
        <v>8.1</v>
      </c>
      <c r="G39" s="105" t="s">
        <v>22</v>
      </c>
      <c r="H39" s="74">
        <f>MIN(H40:H42)</f>
        <v>45323</v>
      </c>
      <c r="I39" s="74">
        <f>MAX(I40:I42)</f>
        <v>45625</v>
      </c>
      <c r="J39" s="432" t="s">
        <v>395</v>
      </c>
      <c r="K39" s="408">
        <v>4.5999999999999996</v>
      </c>
      <c r="L39" s="17"/>
      <c r="M39" s="17"/>
      <c r="N39" s="17"/>
      <c r="O39" s="17"/>
    </row>
    <row r="40" spans="1:15" s="16" customFormat="1" ht="26.25" customHeight="1">
      <c r="A40" s="347"/>
      <c r="B40" s="350"/>
      <c r="C40" s="350"/>
      <c r="D40" s="350"/>
      <c r="E40" s="419"/>
      <c r="F40" s="119" t="s">
        <v>39</v>
      </c>
      <c r="G40" s="121" t="s">
        <v>396</v>
      </c>
      <c r="H40" s="84">
        <v>45323</v>
      </c>
      <c r="I40" s="84">
        <v>45625</v>
      </c>
      <c r="J40" s="433"/>
      <c r="K40" s="409"/>
      <c r="L40" s="17"/>
      <c r="M40" s="17"/>
      <c r="N40" s="17"/>
      <c r="O40" s="17"/>
    </row>
    <row r="41" spans="1:15" s="16" customFormat="1" ht="26.25" customHeight="1">
      <c r="A41" s="347"/>
      <c r="B41" s="350"/>
      <c r="C41" s="350"/>
      <c r="D41" s="350"/>
      <c r="E41" s="419"/>
      <c r="F41" s="119" t="s">
        <v>38</v>
      </c>
      <c r="G41" s="121" t="s">
        <v>397</v>
      </c>
      <c r="H41" s="84">
        <v>45323</v>
      </c>
      <c r="I41" s="84">
        <v>45625</v>
      </c>
      <c r="J41" s="433"/>
      <c r="K41" s="409"/>
      <c r="L41" s="17"/>
      <c r="M41" s="17"/>
      <c r="N41" s="17"/>
      <c r="O41" s="17"/>
    </row>
    <row r="42" spans="1:15" s="16" customFormat="1" ht="26.25" customHeight="1" thickBot="1">
      <c r="A42" s="348"/>
      <c r="B42" s="351"/>
      <c r="C42" s="351"/>
      <c r="D42" s="351"/>
      <c r="E42" s="420"/>
      <c r="F42" s="120" t="s">
        <v>36</v>
      </c>
      <c r="G42" s="122" t="s">
        <v>398</v>
      </c>
      <c r="H42" s="79">
        <v>45323</v>
      </c>
      <c r="I42" s="79">
        <v>45625</v>
      </c>
      <c r="J42" s="434"/>
      <c r="K42" s="410"/>
      <c r="L42" s="17"/>
      <c r="M42" s="17"/>
      <c r="N42" s="17"/>
      <c r="O42" s="17"/>
    </row>
    <row r="43" spans="1:15" s="16" customFormat="1" ht="26.25" customHeight="1">
      <c r="A43" s="346" t="s">
        <v>361</v>
      </c>
      <c r="B43" s="349" t="s">
        <v>376</v>
      </c>
      <c r="C43" s="349" t="s">
        <v>363</v>
      </c>
      <c r="D43" s="349" t="s">
        <v>283</v>
      </c>
      <c r="E43" s="418" t="s">
        <v>399</v>
      </c>
      <c r="F43" s="73">
        <v>9.1</v>
      </c>
      <c r="G43" s="105" t="s">
        <v>22</v>
      </c>
      <c r="H43" s="74">
        <f>MIN(H44:H46)</f>
        <v>45323</v>
      </c>
      <c r="I43" s="74">
        <f>MAX(I44:I46)</f>
        <v>45625</v>
      </c>
      <c r="J43" s="432" t="s">
        <v>400</v>
      </c>
      <c r="K43" s="408">
        <v>1</v>
      </c>
      <c r="L43" s="17"/>
      <c r="M43" s="17"/>
      <c r="N43" s="17"/>
      <c r="O43" s="17"/>
    </row>
    <row r="44" spans="1:15" s="16" customFormat="1" ht="26.25" customHeight="1">
      <c r="A44" s="347"/>
      <c r="B44" s="350"/>
      <c r="C44" s="350"/>
      <c r="D44" s="350"/>
      <c r="E44" s="419"/>
      <c r="F44" s="119" t="s">
        <v>33</v>
      </c>
      <c r="G44" s="121" t="s">
        <v>401</v>
      </c>
      <c r="H44" s="84">
        <v>45323</v>
      </c>
      <c r="I44" s="84">
        <v>45625</v>
      </c>
      <c r="J44" s="433"/>
      <c r="K44" s="409"/>
      <c r="L44" s="17"/>
      <c r="M44" s="17"/>
      <c r="N44" s="17"/>
      <c r="O44" s="17"/>
    </row>
    <row r="45" spans="1:15" s="16" customFormat="1" ht="26.25" customHeight="1">
      <c r="A45" s="347"/>
      <c r="B45" s="350"/>
      <c r="C45" s="350"/>
      <c r="D45" s="350"/>
      <c r="E45" s="419"/>
      <c r="F45" s="119" t="s">
        <v>31</v>
      </c>
      <c r="G45" s="121" t="s">
        <v>402</v>
      </c>
      <c r="H45" s="84">
        <v>45323</v>
      </c>
      <c r="I45" s="84">
        <v>45625</v>
      </c>
      <c r="J45" s="433"/>
      <c r="K45" s="409"/>
      <c r="L45" s="17"/>
      <c r="M45" s="17"/>
      <c r="N45" s="17"/>
      <c r="O45" s="17"/>
    </row>
    <row r="46" spans="1:15" s="16" customFormat="1" ht="26.25" customHeight="1" thickBot="1">
      <c r="A46" s="348"/>
      <c r="B46" s="351"/>
      <c r="C46" s="351"/>
      <c r="D46" s="351"/>
      <c r="E46" s="420"/>
      <c r="F46" s="120" t="s">
        <v>29</v>
      </c>
      <c r="G46" s="123" t="s">
        <v>403</v>
      </c>
      <c r="H46" s="79">
        <v>45323</v>
      </c>
      <c r="I46" s="79">
        <v>45625</v>
      </c>
      <c r="J46" s="434"/>
      <c r="K46" s="410"/>
      <c r="L46" s="17"/>
      <c r="M46" s="17"/>
      <c r="N46" s="17"/>
      <c r="O46" s="17"/>
    </row>
    <row r="47" spans="1:15" s="16" customFormat="1" ht="26.25" customHeight="1">
      <c r="A47" s="346" t="s">
        <v>361</v>
      </c>
      <c r="B47" s="349" t="s">
        <v>376</v>
      </c>
      <c r="C47" s="349" t="s">
        <v>363</v>
      </c>
      <c r="D47" s="349" t="s">
        <v>283</v>
      </c>
      <c r="E47" s="435" t="s">
        <v>404</v>
      </c>
      <c r="F47" s="73">
        <v>10.1</v>
      </c>
      <c r="G47" s="105" t="s">
        <v>22</v>
      </c>
      <c r="H47" s="74">
        <f>MIN(H48:H50)</f>
        <v>45323</v>
      </c>
      <c r="I47" s="74">
        <f>MAX(I48:I50)</f>
        <v>45625</v>
      </c>
      <c r="J47" s="438" t="s">
        <v>405</v>
      </c>
      <c r="K47" s="394">
        <v>1</v>
      </c>
      <c r="L47" s="17"/>
      <c r="M47" s="17"/>
      <c r="N47" s="17"/>
      <c r="O47" s="17"/>
    </row>
    <row r="48" spans="1:15" s="16" customFormat="1" ht="26.25" customHeight="1">
      <c r="A48" s="347"/>
      <c r="B48" s="350"/>
      <c r="C48" s="350"/>
      <c r="D48" s="350"/>
      <c r="E48" s="436"/>
      <c r="F48" s="119" t="s">
        <v>20</v>
      </c>
      <c r="G48" s="121" t="s">
        <v>406</v>
      </c>
      <c r="H48" s="84">
        <v>45414</v>
      </c>
      <c r="I48" s="84">
        <v>45625</v>
      </c>
      <c r="J48" s="439"/>
      <c r="K48" s="386"/>
      <c r="L48" s="17"/>
      <c r="M48" s="17"/>
      <c r="N48" s="17"/>
      <c r="O48" s="17"/>
    </row>
    <row r="49" spans="1:15" s="16" customFormat="1" ht="26.25" customHeight="1">
      <c r="A49" s="347"/>
      <c r="B49" s="350"/>
      <c r="C49" s="350"/>
      <c r="D49" s="350"/>
      <c r="E49" s="436"/>
      <c r="F49" s="119" t="s">
        <v>18</v>
      </c>
      <c r="G49" s="121" t="s">
        <v>407</v>
      </c>
      <c r="H49" s="84">
        <v>45323</v>
      </c>
      <c r="I49" s="84">
        <v>45625</v>
      </c>
      <c r="J49" s="439"/>
      <c r="K49" s="386"/>
      <c r="L49" s="17"/>
      <c r="M49" s="17"/>
      <c r="N49" s="17"/>
      <c r="O49" s="17"/>
    </row>
    <row r="50" spans="1:15" s="16" customFormat="1" ht="26.25" customHeight="1" thickBot="1">
      <c r="A50" s="348"/>
      <c r="B50" s="351"/>
      <c r="C50" s="351"/>
      <c r="D50" s="351"/>
      <c r="E50" s="437"/>
      <c r="F50" s="120" t="s">
        <v>16</v>
      </c>
      <c r="G50" s="122" t="s">
        <v>408</v>
      </c>
      <c r="H50" s="79">
        <v>45323</v>
      </c>
      <c r="I50" s="79">
        <v>45625</v>
      </c>
      <c r="J50" s="440"/>
      <c r="K50" s="395"/>
      <c r="L50" s="17"/>
      <c r="M50" s="17"/>
      <c r="N50" s="17"/>
      <c r="O50" s="17"/>
    </row>
    <row r="51" spans="1:15" s="16" customFormat="1" ht="26.25" customHeight="1">
      <c r="A51" s="346" t="s">
        <v>361</v>
      </c>
      <c r="B51" s="349" t="s">
        <v>376</v>
      </c>
      <c r="C51" s="349" t="s">
        <v>363</v>
      </c>
      <c r="D51" s="349" t="s">
        <v>283</v>
      </c>
      <c r="E51" s="435" t="s">
        <v>409</v>
      </c>
      <c r="F51" s="73">
        <v>11.1</v>
      </c>
      <c r="G51" s="105" t="s">
        <v>22</v>
      </c>
      <c r="H51" s="74">
        <f>MIN(H52:H54)</f>
        <v>45323</v>
      </c>
      <c r="I51" s="74">
        <f>MAX(I52:I54)</f>
        <v>45625</v>
      </c>
      <c r="J51" s="432" t="s">
        <v>410</v>
      </c>
      <c r="K51" s="394">
        <v>1</v>
      </c>
      <c r="L51" s="17"/>
      <c r="M51" s="17"/>
      <c r="N51" s="17"/>
      <c r="O51" s="17"/>
    </row>
    <row r="52" spans="1:15" s="16" customFormat="1" ht="26.25" customHeight="1">
      <c r="A52" s="347"/>
      <c r="B52" s="350"/>
      <c r="C52" s="350"/>
      <c r="D52" s="350"/>
      <c r="E52" s="436"/>
      <c r="F52" s="119" t="s">
        <v>411</v>
      </c>
      <c r="G52" s="121" t="s">
        <v>412</v>
      </c>
      <c r="H52" s="84">
        <v>45323</v>
      </c>
      <c r="I52" s="84">
        <v>45625</v>
      </c>
      <c r="J52" s="433"/>
      <c r="K52" s="386"/>
      <c r="L52" s="17"/>
      <c r="M52" s="17"/>
      <c r="N52" s="17"/>
      <c r="O52" s="17"/>
    </row>
    <row r="53" spans="1:15" s="16" customFormat="1" ht="26.25" customHeight="1">
      <c r="A53" s="347"/>
      <c r="B53" s="350"/>
      <c r="C53" s="350"/>
      <c r="D53" s="350"/>
      <c r="E53" s="436"/>
      <c r="F53" s="119" t="s">
        <v>413</v>
      </c>
      <c r="G53" s="121" t="s">
        <v>414</v>
      </c>
      <c r="H53" s="84">
        <v>45323</v>
      </c>
      <c r="I53" s="84">
        <v>45625</v>
      </c>
      <c r="J53" s="433"/>
      <c r="K53" s="386"/>
      <c r="L53" s="17"/>
      <c r="M53" s="17"/>
      <c r="N53" s="17"/>
      <c r="O53" s="17"/>
    </row>
    <row r="54" spans="1:15" s="16" customFormat="1" ht="12" thickBot="1">
      <c r="A54" s="348"/>
      <c r="B54" s="351"/>
      <c r="C54" s="351"/>
      <c r="D54" s="351"/>
      <c r="E54" s="437"/>
      <c r="F54" s="120" t="s">
        <v>415</v>
      </c>
      <c r="G54" s="122" t="s">
        <v>416</v>
      </c>
      <c r="H54" s="79">
        <v>45323</v>
      </c>
      <c r="I54" s="79">
        <v>45625</v>
      </c>
      <c r="J54" s="434"/>
      <c r="K54" s="395"/>
      <c r="L54" s="17"/>
      <c r="M54" s="17"/>
      <c r="N54" s="17"/>
      <c r="O54" s="17"/>
    </row>
    <row r="55" spans="1:15" s="16" customFormat="1" ht="26.25" customHeight="1">
      <c r="A55" s="346" t="s">
        <v>361</v>
      </c>
      <c r="B55" s="349" t="s">
        <v>376</v>
      </c>
      <c r="C55" s="349" t="s">
        <v>363</v>
      </c>
      <c r="D55" s="349" t="s">
        <v>283</v>
      </c>
      <c r="E55" s="435" t="s">
        <v>417</v>
      </c>
      <c r="F55" s="73">
        <v>12.1</v>
      </c>
      <c r="G55" s="105" t="s">
        <v>22</v>
      </c>
      <c r="H55" s="74">
        <f>MIN(H56:H58)</f>
        <v>45323</v>
      </c>
      <c r="I55" s="74">
        <f>MAX(I56:I58)</f>
        <v>45625</v>
      </c>
      <c r="J55" s="432" t="s">
        <v>418</v>
      </c>
      <c r="K55" s="394">
        <v>0.82</v>
      </c>
      <c r="L55" s="17"/>
      <c r="M55" s="17"/>
      <c r="N55" s="17"/>
      <c r="O55" s="17"/>
    </row>
    <row r="56" spans="1:15" s="16" customFormat="1" ht="26.25" customHeight="1">
      <c r="A56" s="347"/>
      <c r="B56" s="350"/>
      <c r="C56" s="350"/>
      <c r="D56" s="350"/>
      <c r="E56" s="436"/>
      <c r="F56" s="119" t="s">
        <v>419</v>
      </c>
      <c r="G56" s="124" t="s">
        <v>420</v>
      </c>
      <c r="H56" s="84">
        <v>45323</v>
      </c>
      <c r="I56" s="84">
        <v>45625</v>
      </c>
      <c r="J56" s="433"/>
      <c r="K56" s="386"/>
      <c r="L56" s="17"/>
      <c r="M56" s="17"/>
      <c r="N56" s="17"/>
      <c r="O56" s="17"/>
    </row>
    <row r="57" spans="1:15" s="16" customFormat="1" ht="26.25" customHeight="1">
      <c r="A57" s="347"/>
      <c r="B57" s="350"/>
      <c r="C57" s="350"/>
      <c r="D57" s="350"/>
      <c r="E57" s="436"/>
      <c r="F57" s="119" t="s">
        <v>421</v>
      </c>
      <c r="G57" s="124" t="s">
        <v>422</v>
      </c>
      <c r="H57" s="84">
        <v>45376</v>
      </c>
      <c r="I57" s="84">
        <v>45596</v>
      </c>
      <c r="J57" s="433"/>
      <c r="K57" s="386"/>
      <c r="L57" s="17"/>
      <c r="M57" s="17"/>
      <c r="N57" s="17"/>
      <c r="O57" s="17"/>
    </row>
    <row r="58" spans="1:15" s="16" customFormat="1" ht="26.25" customHeight="1" thickBot="1">
      <c r="A58" s="348"/>
      <c r="B58" s="351"/>
      <c r="C58" s="351"/>
      <c r="D58" s="351"/>
      <c r="E58" s="437"/>
      <c r="F58" s="120" t="s">
        <v>423</v>
      </c>
      <c r="G58" s="122" t="s">
        <v>424</v>
      </c>
      <c r="H58" s="79">
        <v>45376</v>
      </c>
      <c r="I58" s="79">
        <v>45625</v>
      </c>
      <c r="J58" s="434"/>
      <c r="K58" s="395"/>
      <c r="L58" s="17"/>
      <c r="M58" s="17"/>
      <c r="N58" s="17"/>
      <c r="O58" s="17"/>
    </row>
    <row r="59" spans="1:15" ht="16.5" hidden="1" customHeight="1" thickBot="1">
      <c r="A59" s="401" t="s">
        <v>13</v>
      </c>
      <c r="B59" s="402"/>
      <c r="C59" s="402"/>
      <c r="D59" s="402"/>
      <c r="E59" s="402"/>
      <c r="F59" s="402"/>
      <c r="G59" s="402"/>
      <c r="H59" s="402"/>
      <c r="I59" s="402"/>
      <c r="J59" s="95"/>
      <c r="K59" s="95"/>
      <c r="L59" s="8"/>
      <c r="M59" s="8"/>
      <c r="N59" s="8"/>
    </row>
    <row r="60" spans="1:15" ht="11.25" customHeight="1">
      <c r="A60" s="7"/>
      <c r="B60" s="7"/>
      <c r="C60" s="7"/>
      <c r="D60" s="98"/>
      <c r="E60" s="14"/>
      <c r="F60" s="15"/>
      <c r="G60" s="15"/>
      <c r="H60" s="15"/>
      <c r="I60" s="14"/>
      <c r="J60" s="15"/>
      <c r="K60" s="15"/>
      <c r="L60" s="8"/>
      <c r="M60" s="8"/>
      <c r="N60" s="8"/>
    </row>
    <row r="61" spans="1:15" ht="11.25" customHeight="1">
      <c r="A61" s="7"/>
      <c r="B61" s="7"/>
      <c r="C61" s="7"/>
      <c r="D61" s="14"/>
      <c r="E61" s="15"/>
      <c r="F61" s="15"/>
      <c r="G61" s="15"/>
      <c r="H61" s="14"/>
      <c r="I61" s="15"/>
      <c r="J61" s="15"/>
      <c r="K61" s="15"/>
      <c r="L61" s="8"/>
      <c r="M61" s="8"/>
    </row>
    <row r="62" spans="1:15" ht="11.25" customHeight="1">
      <c r="A62" s="7"/>
      <c r="B62" s="7"/>
      <c r="C62" s="7"/>
      <c r="D62" s="14"/>
      <c r="E62" s="15"/>
      <c r="F62" s="15"/>
      <c r="G62" s="15"/>
      <c r="H62" s="14"/>
      <c r="I62" s="15"/>
      <c r="J62" s="15"/>
      <c r="K62" s="15"/>
      <c r="L62" s="8"/>
      <c r="M62" s="8"/>
    </row>
    <row r="63" spans="1:15">
      <c r="A63" s="7"/>
      <c r="B63" s="7"/>
      <c r="C63" s="7"/>
      <c r="D63" s="14"/>
      <c r="E63" s="15"/>
      <c r="F63" s="15"/>
      <c r="G63" s="15"/>
      <c r="H63" s="14"/>
      <c r="I63" s="15"/>
      <c r="J63" s="15"/>
      <c r="K63" s="15"/>
      <c r="L63" s="8"/>
      <c r="M63" s="8"/>
    </row>
    <row r="64" spans="1:15">
      <c r="A64" s="7"/>
      <c r="B64" s="7"/>
      <c r="C64" s="7"/>
      <c r="D64" s="14"/>
      <c r="E64" s="15"/>
      <c r="F64" s="15"/>
      <c r="G64" s="15"/>
      <c r="H64" s="14"/>
      <c r="I64" s="15"/>
      <c r="J64" s="15"/>
      <c r="K64" s="15"/>
      <c r="L64" s="8"/>
      <c r="M64" s="8"/>
    </row>
    <row r="65" spans="1:13">
      <c r="A65" s="7"/>
      <c r="B65" s="7"/>
      <c r="C65" s="7"/>
      <c r="D65" s="14"/>
      <c r="E65" s="15"/>
      <c r="F65" s="15"/>
      <c r="G65" s="15"/>
      <c r="H65" s="14"/>
      <c r="I65" s="15"/>
      <c r="J65" s="15"/>
      <c r="K65" s="15"/>
      <c r="L65" s="8"/>
      <c r="M65" s="8"/>
    </row>
    <row r="66" spans="1:13">
      <c r="A66" s="7"/>
      <c r="B66" s="7"/>
      <c r="C66" s="7"/>
      <c r="D66" s="14"/>
      <c r="E66" s="15"/>
      <c r="F66" s="15"/>
      <c r="G66" s="15"/>
      <c r="H66" s="14"/>
      <c r="I66" s="15"/>
      <c r="J66" s="15"/>
      <c r="K66" s="15"/>
      <c r="L66" s="8"/>
      <c r="M66" s="8"/>
    </row>
    <row r="67" spans="1:13">
      <c r="A67" s="7"/>
      <c r="B67" s="7"/>
      <c r="C67" s="7"/>
      <c r="D67" s="14"/>
      <c r="E67" s="15"/>
      <c r="F67" s="15"/>
      <c r="G67" s="15"/>
      <c r="H67" s="14"/>
      <c r="I67" s="15"/>
      <c r="J67" s="15"/>
      <c r="K67" s="15"/>
      <c r="L67" s="8"/>
      <c r="M67" s="8"/>
    </row>
    <row r="68" spans="1:13">
      <c r="A68" s="7"/>
      <c r="B68" s="7"/>
      <c r="C68" s="7"/>
      <c r="D68" s="14"/>
      <c r="E68" s="15"/>
      <c r="F68" s="15"/>
      <c r="G68" s="15"/>
      <c r="H68" s="14"/>
      <c r="I68" s="15"/>
      <c r="J68" s="15"/>
      <c r="K68" s="15"/>
      <c r="L68" s="8"/>
      <c r="M68" s="8"/>
    </row>
    <row r="69" spans="1:13">
      <c r="A69" s="7"/>
      <c r="B69" s="7"/>
      <c r="C69" s="7"/>
      <c r="D69" s="14"/>
      <c r="E69" s="15"/>
      <c r="F69" s="15"/>
      <c r="G69" s="15"/>
      <c r="H69" s="14"/>
      <c r="I69" s="15"/>
      <c r="J69" s="15"/>
      <c r="K69" s="15"/>
      <c r="L69" s="8"/>
      <c r="M69" s="8"/>
    </row>
    <row r="70" spans="1:13">
      <c r="A70" s="7"/>
      <c r="B70" s="7"/>
      <c r="C70" s="7"/>
      <c r="D70" s="14"/>
      <c r="E70" s="15"/>
      <c r="F70" s="15"/>
      <c r="G70" s="15"/>
      <c r="H70" s="14"/>
      <c r="I70" s="15"/>
      <c r="J70" s="15"/>
      <c r="K70" s="15"/>
      <c r="L70" s="8"/>
      <c r="M70" s="8"/>
    </row>
    <row r="71" spans="1:13">
      <c r="A71" s="98"/>
      <c r="B71" s="14"/>
      <c r="C71" s="15"/>
      <c r="D71" s="99"/>
      <c r="E71" s="15"/>
      <c r="F71" s="15"/>
      <c r="G71" s="15"/>
      <c r="H71" s="15"/>
      <c r="I71" s="14"/>
      <c r="J71" s="7"/>
    </row>
    <row r="72" spans="1:13">
      <c r="A72" s="98"/>
      <c r="B72" s="14"/>
      <c r="C72" s="15"/>
      <c r="D72" s="99"/>
      <c r="E72" s="15"/>
      <c r="F72" s="15"/>
      <c r="G72" s="15"/>
      <c r="H72" s="15"/>
      <c r="I72" s="14"/>
      <c r="J72" s="7"/>
    </row>
    <row r="73" spans="1:13">
      <c r="A73" s="98"/>
      <c r="B73" s="14"/>
      <c r="C73" s="15"/>
      <c r="D73" s="99"/>
      <c r="E73" s="15"/>
      <c r="F73" s="15"/>
      <c r="G73" s="15"/>
      <c r="H73" s="15"/>
      <c r="I73" s="14"/>
      <c r="J73" s="7"/>
    </row>
    <row r="74" spans="1:13">
      <c r="A74" s="98"/>
      <c r="B74" s="14"/>
      <c r="C74" s="15"/>
      <c r="D74" s="99"/>
      <c r="E74" s="15"/>
      <c r="F74" s="15"/>
      <c r="G74" s="15"/>
      <c r="H74" s="15"/>
      <c r="I74" s="14"/>
      <c r="J74" s="7"/>
    </row>
    <row r="75" spans="1:13">
      <c r="A75" s="98"/>
      <c r="B75" s="14"/>
      <c r="C75" s="15"/>
      <c r="D75" s="99"/>
      <c r="E75" s="15"/>
      <c r="F75" s="15"/>
      <c r="G75" s="15"/>
      <c r="H75" s="15"/>
      <c r="I75" s="14"/>
      <c r="J75" s="7"/>
    </row>
    <row r="76" spans="1:13">
      <c r="A76" s="98"/>
      <c r="B76" s="14"/>
      <c r="C76" s="15"/>
      <c r="D76" s="99"/>
      <c r="E76" s="15"/>
      <c r="F76" s="15"/>
      <c r="G76" s="15"/>
      <c r="H76" s="15"/>
      <c r="I76" s="14"/>
      <c r="J76" s="7"/>
    </row>
    <row r="77" spans="1:13">
      <c r="A77" s="98"/>
      <c r="B77" s="14"/>
      <c r="C77" s="15"/>
      <c r="D77" s="99"/>
      <c r="E77" s="15"/>
      <c r="F77" s="15"/>
      <c r="G77" s="15"/>
      <c r="H77" s="15"/>
      <c r="I77" s="14"/>
      <c r="J77" s="7"/>
    </row>
    <row r="78" spans="1:13">
      <c r="A78" s="98"/>
      <c r="B78" s="14"/>
      <c r="C78" s="15"/>
      <c r="D78" s="99"/>
      <c r="E78" s="15"/>
      <c r="F78" s="15"/>
      <c r="G78" s="15"/>
      <c r="H78" s="15"/>
      <c r="I78" s="14"/>
      <c r="J78" s="7"/>
    </row>
    <row r="79" spans="1:13">
      <c r="A79" s="98"/>
      <c r="B79" s="14"/>
      <c r="C79" s="15"/>
      <c r="D79" s="99"/>
      <c r="E79" s="15"/>
      <c r="F79" s="15"/>
      <c r="G79" s="15"/>
      <c r="H79" s="15"/>
      <c r="I79" s="14"/>
      <c r="J79" s="7"/>
    </row>
    <row r="80" spans="1:13">
      <c r="A80" s="98"/>
      <c r="B80" s="14"/>
      <c r="C80" s="15"/>
      <c r="D80" s="99"/>
      <c r="E80" s="15"/>
      <c r="F80" s="15"/>
      <c r="G80" s="15"/>
      <c r="H80" s="15"/>
      <c r="I80" s="14"/>
      <c r="J80" s="7"/>
    </row>
    <row r="81" spans="1:10">
      <c r="A81" s="98"/>
      <c r="B81" s="14"/>
      <c r="C81" s="15"/>
      <c r="D81" s="99"/>
      <c r="E81" s="15"/>
      <c r="F81" s="15"/>
      <c r="G81" s="15"/>
      <c r="H81" s="15"/>
      <c r="I81" s="14"/>
      <c r="J81" s="7"/>
    </row>
    <row r="82" spans="1:10">
      <c r="A82" s="98"/>
      <c r="B82" s="14"/>
      <c r="C82" s="15"/>
      <c r="D82" s="99"/>
      <c r="E82" s="15"/>
      <c r="F82" s="15"/>
      <c r="G82" s="15"/>
      <c r="H82" s="15"/>
      <c r="I82" s="14"/>
      <c r="J82" s="7"/>
    </row>
    <row r="83" spans="1:10">
      <c r="A83" s="98"/>
      <c r="B83" s="14"/>
      <c r="C83" s="15"/>
      <c r="D83" s="99"/>
      <c r="E83" s="15"/>
      <c r="F83" s="15"/>
      <c r="G83" s="15"/>
      <c r="H83" s="15"/>
      <c r="I83" s="14"/>
      <c r="J83" s="7"/>
    </row>
    <row r="84" spans="1:10">
      <c r="A84" s="98"/>
      <c r="B84" s="14"/>
      <c r="C84" s="15"/>
      <c r="D84" s="99"/>
      <c r="E84" s="15"/>
      <c r="F84" s="15"/>
      <c r="G84" s="15"/>
      <c r="H84" s="15"/>
      <c r="I84" s="14"/>
      <c r="J84" s="7"/>
    </row>
    <row r="85" spans="1:10">
      <c r="A85" s="98"/>
      <c r="B85" s="14"/>
      <c r="C85" s="15"/>
      <c r="D85" s="99"/>
      <c r="E85" s="15"/>
      <c r="F85" s="15"/>
      <c r="G85" s="15"/>
      <c r="H85" s="15"/>
      <c r="I85" s="14"/>
      <c r="J85" s="7"/>
    </row>
    <row r="86" spans="1:10">
      <c r="A86" s="98"/>
      <c r="B86" s="14"/>
      <c r="C86" s="15"/>
      <c r="D86" s="99"/>
      <c r="E86" s="15"/>
      <c r="F86" s="15"/>
      <c r="G86" s="15"/>
      <c r="H86" s="15"/>
      <c r="I86" s="14"/>
      <c r="J86" s="7"/>
    </row>
    <row r="87" spans="1:10">
      <c r="A87" s="98"/>
      <c r="B87" s="14"/>
      <c r="C87" s="15"/>
      <c r="D87" s="99"/>
      <c r="E87" s="15"/>
      <c r="F87" s="15"/>
      <c r="G87" s="15"/>
      <c r="H87" s="15"/>
      <c r="I87" s="14"/>
      <c r="J87" s="7"/>
    </row>
    <row r="88" spans="1:10">
      <c r="A88" s="98"/>
      <c r="B88" s="14"/>
      <c r="C88" s="15"/>
      <c r="D88" s="99"/>
      <c r="E88" s="15"/>
      <c r="F88" s="15"/>
      <c r="G88" s="15"/>
      <c r="H88" s="15"/>
      <c r="I88" s="14"/>
      <c r="J88" s="7"/>
    </row>
    <row r="89" spans="1:10">
      <c r="A89" s="98"/>
      <c r="B89" s="14"/>
      <c r="C89" s="15"/>
      <c r="D89" s="99"/>
      <c r="E89" s="15"/>
      <c r="F89" s="15"/>
      <c r="G89" s="15"/>
      <c r="H89" s="15"/>
      <c r="I89" s="14"/>
      <c r="J89" s="7"/>
    </row>
    <row r="90" spans="1:10">
      <c r="A90" s="98"/>
      <c r="B90" s="14"/>
      <c r="C90" s="15"/>
      <c r="D90" s="99"/>
      <c r="E90" s="15"/>
      <c r="F90" s="15"/>
      <c r="G90" s="15"/>
      <c r="H90" s="15"/>
      <c r="I90" s="14"/>
      <c r="J90" s="7"/>
    </row>
    <row r="91" spans="1:10">
      <c r="A91" s="98"/>
      <c r="B91" s="14"/>
      <c r="C91" s="15"/>
      <c r="D91" s="99"/>
      <c r="E91" s="15"/>
      <c r="F91" s="15"/>
      <c r="G91" s="15"/>
      <c r="H91" s="15"/>
      <c r="I91" s="14"/>
      <c r="J91" s="7"/>
    </row>
    <row r="92" spans="1:10">
      <c r="A92" s="98"/>
      <c r="B92" s="14"/>
      <c r="C92" s="15"/>
      <c r="D92" s="99"/>
      <c r="E92" s="15"/>
      <c r="F92" s="15"/>
      <c r="G92" s="15"/>
      <c r="H92" s="15"/>
      <c r="I92" s="14"/>
      <c r="J92" s="7"/>
    </row>
    <row r="93" spans="1:10">
      <c r="A93" s="98"/>
      <c r="B93" s="14"/>
      <c r="C93" s="15"/>
      <c r="D93" s="99"/>
      <c r="E93" s="15"/>
      <c r="F93" s="15"/>
      <c r="G93" s="15"/>
      <c r="H93" s="15"/>
      <c r="I93" s="14"/>
      <c r="J93" s="7"/>
    </row>
    <row r="94" spans="1:10">
      <c r="A94" s="98"/>
      <c r="B94" s="14"/>
      <c r="C94" s="15"/>
      <c r="D94" s="99"/>
      <c r="E94" s="15"/>
      <c r="F94" s="15"/>
      <c r="G94" s="15"/>
      <c r="H94" s="15"/>
      <c r="I94" s="14"/>
      <c r="J94" s="7"/>
    </row>
    <row r="95" spans="1:10">
      <c r="A95" s="98"/>
      <c r="B95" s="14"/>
      <c r="C95" s="15"/>
      <c r="D95" s="99"/>
      <c r="E95" s="15"/>
      <c r="F95" s="15"/>
      <c r="G95" s="15"/>
      <c r="H95" s="15"/>
      <c r="I95" s="14"/>
      <c r="J95" s="7"/>
    </row>
    <row r="96" spans="1:10">
      <c r="A96" s="98"/>
      <c r="B96" s="14"/>
      <c r="C96" s="15"/>
      <c r="D96" s="99"/>
      <c r="E96" s="15"/>
      <c r="F96" s="15"/>
      <c r="G96" s="15"/>
      <c r="H96" s="15"/>
      <c r="I96" s="14"/>
      <c r="J96" s="7"/>
    </row>
    <row r="97" spans="1:10">
      <c r="A97" s="98"/>
      <c r="B97" s="14"/>
      <c r="C97" s="15"/>
      <c r="D97" s="99"/>
      <c r="E97" s="15"/>
      <c r="F97" s="15"/>
      <c r="G97" s="15"/>
      <c r="H97" s="15"/>
      <c r="I97" s="14"/>
      <c r="J97" s="7"/>
    </row>
    <row r="98" spans="1:10">
      <c r="A98" s="98"/>
      <c r="B98" s="14"/>
      <c r="C98" s="15"/>
      <c r="D98" s="99"/>
      <c r="E98" s="15"/>
      <c r="F98" s="15"/>
      <c r="G98" s="15"/>
      <c r="H98" s="15"/>
      <c r="I98" s="14"/>
      <c r="J98" s="7"/>
    </row>
    <row r="99" spans="1:10">
      <c r="A99" s="98"/>
      <c r="B99" s="14"/>
      <c r="C99" s="15"/>
      <c r="D99" s="99"/>
      <c r="E99" s="15"/>
      <c r="F99" s="15"/>
      <c r="G99" s="15"/>
      <c r="H99" s="15"/>
      <c r="I99" s="14"/>
      <c r="J99" s="7"/>
    </row>
    <row r="100" spans="1:10">
      <c r="A100" s="98"/>
      <c r="B100" s="14"/>
      <c r="C100" s="15"/>
      <c r="D100" s="99"/>
      <c r="E100" s="15"/>
      <c r="F100" s="15"/>
      <c r="G100" s="15"/>
      <c r="H100" s="15"/>
      <c r="I100" s="14"/>
      <c r="J100" s="7"/>
    </row>
    <row r="101" spans="1:10">
      <c r="A101" s="98"/>
      <c r="B101" s="14"/>
      <c r="C101" s="15"/>
      <c r="D101" s="99"/>
      <c r="E101" s="15"/>
      <c r="F101" s="15"/>
      <c r="G101" s="15"/>
      <c r="H101" s="15"/>
      <c r="I101" s="14"/>
      <c r="J101" s="7"/>
    </row>
    <row r="102" spans="1:10">
      <c r="A102" s="98"/>
      <c r="B102" s="14"/>
      <c r="C102" s="15"/>
      <c r="D102" s="99"/>
      <c r="E102" s="15"/>
      <c r="F102" s="15"/>
      <c r="G102" s="15"/>
      <c r="H102" s="15"/>
      <c r="I102" s="14"/>
      <c r="J102" s="7"/>
    </row>
    <row r="103" spans="1:10">
      <c r="A103" s="98"/>
      <c r="B103" s="14"/>
      <c r="C103" s="15"/>
      <c r="D103" s="99"/>
      <c r="E103" s="15"/>
      <c r="F103" s="15"/>
      <c r="G103" s="15"/>
      <c r="H103" s="15"/>
      <c r="I103" s="14"/>
      <c r="J103" s="7"/>
    </row>
    <row r="104" spans="1:10">
      <c r="A104" s="98"/>
      <c r="B104" s="14"/>
      <c r="C104" s="15"/>
      <c r="D104" s="99"/>
      <c r="E104" s="15"/>
      <c r="F104" s="15"/>
      <c r="G104" s="15"/>
      <c r="H104" s="15"/>
      <c r="I104" s="14"/>
      <c r="J104" s="7"/>
    </row>
    <row r="105" spans="1:10">
      <c r="A105" s="98"/>
      <c r="B105" s="14"/>
      <c r="C105" s="15"/>
      <c r="D105" s="99"/>
      <c r="E105" s="15"/>
      <c r="F105" s="15"/>
      <c r="G105" s="15"/>
      <c r="H105" s="15"/>
      <c r="I105" s="14"/>
      <c r="J105" s="7"/>
    </row>
    <row r="106" spans="1:10">
      <c r="A106" s="98"/>
      <c r="B106" s="14"/>
      <c r="C106" s="15"/>
      <c r="D106" s="99"/>
      <c r="E106" s="15"/>
      <c r="F106" s="15"/>
      <c r="G106" s="15"/>
      <c r="H106" s="15"/>
      <c r="I106" s="14"/>
      <c r="J106" s="7"/>
    </row>
    <row r="107" spans="1:10">
      <c r="A107" s="98"/>
      <c r="B107" s="14"/>
      <c r="C107" s="15"/>
      <c r="D107" s="99"/>
      <c r="E107" s="15"/>
      <c r="F107" s="15"/>
      <c r="G107" s="15"/>
      <c r="H107" s="15"/>
      <c r="I107" s="14"/>
      <c r="J107" s="7"/>
    </row>
    <row r="108" spans="1:10">
      <c r="A108" s="98"/>
      <c r="B108" s="14"/>
      <c r="C108" s="15"/>
      <c r="D108" s="99"/>
      <c r="E108" s="15"/>
      <c r="F108" s="15"/>
      <c r="G108" s="15"/>
      <c r="H108" s="15"/>
      <c r="I108" s="14"/>
      <c r="J108" s="7"/>
    </row>
    <row r="109" spans="1:10">
      <c r="A109" s="98"/>
      <c r="B109" s="14"/>
      <c r="C109" s="15"/>
      <c r="D109" s="99"/>
      <c r="E109" s="15"/>
      <c r="F109" s="15"/>
      <c r="G109" s="15"/>
      <c r="H109" s="15"/>
      <c r="I109" s="14"/>
      <c r="J109" s="7"/>
    </row>
    <row r="110" spans="1:10">
      <c r="A110" s="98"/>
      <c r="B110" s="14"/>
      <c r="C110" s="15"/>
      <c r="D110" s="99"/>
      <c r="E110" s="15"/>
      <c r="F110" s="15"/>
      <c r="G110" s="15"/>
      <c r="H110" s="15"/>
      <c r="I110" s="14"/>
      <c r="J110" s="7"/>
    </row>
    <row r="111" spans="1:10">
      <c r="A111" s="98"/>
      <c r="B111" s="14"/>
      <c r="C111" s="15"/>
      <c r="D111" s="99"/>
      <c r="E111" s="15"/>
      <c r="F111" s="15"/>
      <c r="G111" s="15"/>
      <c r="H111" s="15"/>
      <c r="I111" s="14"/>
      <c r="J111" s="7"/>
    </row>
    <row r="112" spans="1:10">
      <c r="A112" s="98"/>
      <c r="B112" s="14"/>
      <c r="C112" s="15"/>
      <c r="D112" s="99"/>
      <c r="E112" s="15"/>
      <c r="F112" s="15"/>
      <c r="G112" s="15"/>
      <c r="H112" s="15"/>
      <c r="I112" s="14"/>
      <c r="J112" s="7"/>
    </row>
    <row r="113" spans="1:10">
      <c r="A113" s="98"/>
      <c r="B113" s="14"/>
      <c r="C113" s="15"/>
      <c r="D113" s="99"/>
      <c r="E113" s="15"/>
      <c r="F113" s="15"/>
      <c r="G113" s="15"/>
      <c r="H113" s="15"/>
      <c r="I113" s="14"/>
      <c r="J113" s="7"/>
    </row>
    <row r="114" spans="1:10">
      <c r="A114" s="98"/>
      <c r="B114" s="14"/>
      <c r="C114" s="15"/>
      <c r="D114" s="99"/>
      <c r="E114" s="15"/>
      <c r="F114" s="15"/>
      <c r="G114" s="15"/>
      <c r="H114" s="15"/>
      <c r="I114" s="14"/>
      <c r="J114" s="7"/>
    </row>
    <row r="115" spans="1:10">
      <c r="A115" s="98"/>
      <c r="B115" s="14"/>
      <c r="C115" s="15"/>
      <c r="D115" s="99"/>
      <c r="E115" s="15"/>
      <c r="F115" s="15"/>
      <c r="G115" s="15"/>
      <c r="H115" s="15"/>
      <c r="I115" s="14"/>
      <c r="J115" s="7"/>
    </row>
    <row r="116" spans="1:10">
      <c r="A116" s="98"/>
      <c r="B116" s="14"/>
      <c r="C116" s="15"/>
      <c r="D116" s="99"/>
      <c r="E116" s="15"/>
      <c r="F116" s="15"/>
      <c r="G116" s="15"/>
      <c r="H116" s="15"/>
      <c r="I116" s="14"/>
      <c r="J116" s="7"/>
    </row>
    <row r="117" spans="1:10">
      <c r="A117" s="98"/>
      <c r="B117" s="14"/>
      <c r="C117" s="14"/>
      <c r="D117" s="15"/>
      <c r="E117" s="99"/>
      <c r="F117" s="15"/>
      <c r="G117" s="15"/>
      <c r="H117" s="15"/>
      <c r="I117" s="15"/>
    </row>
    <row r="118" spans="1:10">
      <c r="A118" s="98"/>
      <c r="B118" s="14"/>
      <c r="C118" s="14"/>
      <c r="D118" s="15"/>
      <c r="E118" s="99"/>
      <c r="F118" s="15"/>
      <c r="G118" s="15"/>
      <c r="H118" s="15"/>
      <c r="I118" s="15"/>
    </row>
    <row r="119" spans="1:10">
      <c r="A119" s="98"/>
      <c r="B119" s="14"/>
      <c r="C119" s="14"/>
      <c r="D119" s="15"/>
      <c r="E119" s="99"/>
      <c r="F119" s="15"/>
      <c r="G119" s="15"/>
      <c r="H119" s="15"/>
      <c r="I119" s="15"/>
    </row>
    <row r="120" spans="1:10">
      <c r="A120" s="98"/>
      <c r="B120" s="14"/>
      <c r="C120" s="14"/>
      <c r="D120" s="15"/>
      <c r="E120" s="99"/>
      <c r="F120" s="15"/>
      <c r="G120" s="15"/>
      <c r="H120" s="15"/>
      <c r="I120" s="15"/>
    </row>
    <row r="121" spans="1:10">
      <c r="A121" s="98"/>
      <c r="B121" s="14"/>
      <c r="C121" s="14"/>
      <c r="D121" s="15"/>
      <c r="E121" s="99"/>
      <c r="F121" s="15"/>
      <c r="G121" s="15"/>
      <c r="H121" s="15"/>
      <c r="I121" s="15"/>
    </row>
    <row r="122" spans="1:10">
      <c r="A122" s="98"/>
      <c r="B122" s="14"/>
      <c r="C122" s="14"/>
      <c r="D122" s="15"/>
      <c r="E122" s="99"/>
      <c r="F122" s="15"/>
      <c r="G122" s="15"/>
      <c r="H122" s="15"/>
      <c r="I122" s="15"/>
    </row>
    <row r="123" spans="1:10">
      <c r="A123" s="98"/>
      <c r="B123" s="14"/>
      <c r="C123" s="14"/>
      <c r="D123" s="15"/>
      <c r="E123" s="99"/>
      <c r="F123" s="15"/>
      <c r="G123" s="15"/>
      <c r="H123" s="15"/>
      <c r="I123" s="15"/>
    </row>
    <row r="124" spans="1:10">
      <c r="A124" s="98"/>
      <c r="B124" s="14"/>
      <c r="C124" s="14"/>
      <c r="D124" s="15"/>
      <c r="E124" s="99"/>
      <c r="F124" s="15"/>
      <c r="G124" s="15"/>
      <c r="H124" s="15"/>
      <c r="I124" s="15"/>
    </row>
    <row r="125" spans="1:10">
      <c r="A125" s="98"/>
      <c r="B125" s="14"/>
      <c r="C125" s="14"/>
      <c r="D125" s="15"/>
      <c r="E125" s="99"/>
      <c r="F125" s="15"/>
      <c r="G125" s="15"/>
      <c r="H125" s="15"/>
      <c r="I125" s="15"/>
    </row>
    <row r="126" spans="1:10">
      <c r="A126" s="98"/>
      <c r="B126" s="14"/>
      <c r="C126" s="14"/>
      <c r="D126" s="15"/>
      <c r="E126" s="99"/>
      <c r="F126" s="15"/>
      <c r="G126" s="15"/>
      <c r="H126" s="15"/>
      <c r="I126" s="15"/>
    </row>
    <row r="127" spans="1:10">
      <c r="A127" s="98"/>
      <c r="B127" s="14"/>
      <c r="C127" s="14"/>
      <c r="D127" s="15"/>
      <c r="E127" s="99"/>
      <c r="F127" s="15"/>
      <c r="G127" s="15"/>
      <c r="H127" s="15"/>
      <c r="I127" s="15"/>
    </row>
    <row r="128" spans="1:10">
      <c r="A128" s="98"/>
      <c r="B128" s="14"/>
      <c r="C128" s="14"/>
      <c r="D128" s="15"/>
      <c r="E128" s="99"/>
      <c r="F128" s="15"/>
      <c r="G128" s="15"/>
      <c r="H128" s="15"/>
      <c r="I128" s="15"/>
    </row>
    <row r="129" spans="1:9">
      <c r="A129" s="98"/>
      <c r="B129" s="14"/>
      <c r="C129" s="14"/>
      <c r="D129" s="15"/>
      <c r="E129" s="99"/>
      <c r="F129" s="15"/>
      <c r="G129" s="15"/>
      <c r="H129" s="15"/>
      <c r="I129" s="15"/>
    </row>
    <row r="130" spans="1:9">
      <c r="A130" s="98"/>
      <c r="B130" s="14"/>
      <c r="C130" s="14"/>
      <c r="D130" s="15"/>
      <c r="E130" s="99"/>
      <c r="F130" s="15"/>
      <c r="G130" s="15"/>
      <c r="H130" s="15"/>
      <c r="I130" s="15"/>
    </row>
    <row r="131" spans="1:9">
      <c r="A131" s="98"/>
      <c r="B131" s="14"/>
      <c r="C131" s="14"/>
      <c r="D131" s="15"/>
      <c r="E131" s="99"/>
      <c r="F131" s="15"/>
      <c r="G131" s="15"/>
      <c r="H131" s="15"/>
      <c r="I131" s="15"/>
    </row>
    <row r="132" spans="1:9">
      <c r="A132" s="98"/>
      <c r="B132" s="14"/>
      <c r="C132" s="14"/>
      <c r="D132" s="15"/>
      <c r="E132" s="99"/>
      <c r="F132" s="15"/>
      <c r="G132" s="15"/>
      <c r="H132" s="15"/>
      <c r="I132" s="15"/>
    </row>
    <row r="133" spans="1:9">
      <c r="A133" s="98"/>
      <c r="B133" s="14"/>
      <c r="C133" s="14"/>
      <c r="D133" s="15"/>
      <c r="E133" s="99"/>
      <c r="F133" s="15"/>
      <c r="G133" s="15"/>
      <c r="H133" s="15"/>
      <c r="I133" s="15"/>
    </row>
    <row r="134" spans="1:9">
      <c r="A134" s="98"/>
      <c r="B134" s="14"/>
      <c r="C134" s="14"/>
      <c r="D134" s="15"/>
      <c r="E134" s="99"/>
      <c r="F134" s="15"/>
      <c r="G134" s="15"/>
      <c r="H134" s="15"/>
      <c r="I134" s="15"/>
    </row>
    <row r="135" spans="1:9">
      <c r="A135" s="98"/>
      <c r="B135" s="14"/>
      <c r="C135" s="14"/>
      <c r="D135" s="15"/>
      <c r="E135" s="99"/>
      <c r="F135" s="15"/>
      <c r="G135" s="15"/>
      <c r="H135" s="15"/>
      <c r="I135" s="15"/>
    </row>
    <row r="136" spans="1:9">
      <c r="A136" s="98"/>
      <c r="B136" s="14"/>
      <c r="C136" s="14"/>
      <c r="D136" s="15"/>
      <c r="E136" s="99"/>
      <c r="F136" s="15"/>
      <c r="G136" s="15"/>
      <c r="H136" s="15"/>
      <c r="I136" s="15"/>
    </row>
    <row r="137" spans="1:9">
      <c r="A137" s="98"/>
      <c r="B137" s="14"/>
      <c r="C137" s="14"/>
      <c r="D137" s="15"/>
      <c r="E137" s="99"/>
      <c r="F137" s="15"/>
      <c r="G137" s="15"/>
      <c r="H137" s="15"/>
      <c r="I137" s="15"/>
    </row>
    <row r="138" spans="1:9">
      <c r="A138" s="98"/>
      <c r="B138" s="14"/>
      <c r="C138" s="14"/>
      <c r="D138" s="15"/>
      <c r="E138" s="99"/>
      <c r="F138" s="15"/>
      <c r="G138" s="15"/>
      <c r="H138" s="15"/>
      <c r="I138" s="15"/>
    </row>
    <row r="139" spans="1:9">
      <c r="A139" s="98"/>
      <c r="B139" s="14"/>
      <c r="C139" s="14"/>
      <c r="D139" s="15"/>
      <c r="E139" s="99"/>
      <c r="F139" s="15"/>
      <c r="G139" s="15"/>
      <c r="H139" s="15"/>
      <c r="I139" s="15"/>
    </row>
    <row r="140" spans="1:9">
      <c r="A140" s="98"/>
      <c r="B140" s="14"/>
      <c r="C140" s="14"/>
      <c r="D140" s="15"/>
      <c r="E140" s="99"/>
      <c r="F140" s="15"/>
      <c r="G140" s="15"/>
      <c r="H140" s="15"/>
      <c r="I140" s="15"/>
    </row>
    <row r="141" spans="1:9">
      <c r="A141" s="98"/>
      <c r="B141" s="14"/>
      <c r="C141" s="14"/>
      <c r="D141" s="15"/>
      <c r="E141" s="99"/>
      <c r="F141" s="15"/>
      <c r="G141" s="15"/>
      <c r="H141" s="15"/>
      <c r="I141" s="15"/>
    </row>
    <row r="142" spans="1:9">
      <c r="A142" s="98"/>
      <c r="B142" s="14"/>
      <c r="C142" s="14"/>
      <c r="D142" s="15"/>
      <c r="E142" s="99"/>
      <c r="F142" s="15"/>
      <c r="G142" s="15"/>
      <c r="H142" s="15"/>
      <c r="I142" s="15"/>
    </row>
    <row r="143" spans="1:9">
      <c r="A143" s="98"/>
      <c r="B143" s="14"/>
      <c r="C143" s="14"/>
      <c r="D143" s="15"/>
      <c r="E143" s="99"/>
      <c r="F143" s="15"/>
      <c r="G143" s="15"/>
      <c r="H143" s="15"/>
      <c r="I143" s="15"/>
    </row>
    <row r="144" spans="1:9">
      <c r="A144" s="98"/>
      <c r="B144" s="14"/>
      <c r="C144" s="14"/>
      <c r="D144" s="15"/>
      <c r="E144" s="99"/>
      <c r="F144" s="15"/>
      <c r="G144" s="15"/>
      <c r="H144" s="15"/>
      <c r="I144" s="15"/>
    </row>
    <row r="145" spans="1:9">
      <c r="A145" s="98"/>
      <c r="B145" s="14"/>
      <c r="C145" s="14"/>
      <c r="D145" s="15"/>
      <c r="E145" s="99"/>
      <c r="F145" s="15"/>
      <c r="G145" s="15"/>
      <c r="H145" s="15"/>
      <c r="I145" s="15"/>
    </row>
    <row r="146" spans="1:9">
      <c r="A146" s="98"/>
      <c r="B146" s="14"/>
      <c r="C146" s="14"/>
      <c r="D146" s="15"/>
      <c r="E146" s="99"/>
      <c r="F146" s="15"/>
      <c r="G146" s="15"/>
      <c r="H146" s="15"/>
      <c r="I146" s="15"/>
    </row>
    <row r="147" spans="1:9">
      <c r="A147" s="98"/>
      <c r="B147" s="14"/>
      <c r="C147" s="14"/>
      <c r="D147" s="15"/>
      <c r="E147" s="99"/>
      <c r="F147" s="15"/>
      <c r="G147" s="15"/>
      <c r="H147" s="15"/>
      <c r="I147" s="15"/>
    </row>
    <row r="148" spans="1:9">
      <c r="A148" s="98"/>
      <c r="B148" s="14"/>
      <c r="C148" s="14"/>
      <c r="D148" s="15"/>
      <c r="E148" s="99"/>
      <c r="F148" s="15"/>
      <c r="G148" s="15"/>
      <c r="H148" s="15"/>
      <c r="I148" s="15"/>
    </row>
    <row r="149" spans="1:9">
      <c r="A149" s="98"/>
      <c r="B149" s="14"/>
      <c r="C149" s="14"/>
      <c r="D149" s="15"/>
      <c r="E149" s="99"/>
      <c r="F149" s="15"/>
      <c r="G149" s="15"/>
      <c r="H149" s="15"/>
      <c r="I149" s="15"/>
    </row>
    <row r="150" spans="1:9">
      <c r="A150" s="98"/>
      <c r="B150" s="14"/>
      <c r="C150" s="14"/>
      <c r="D150" s="15"/>
      <c r="E150" s="99"/>
      <c r="F150" s="15"/>
      <c r="G150" s="15"/>
      <c r="H150" s="15"/>
      <c r="I150" s="15"/>
    </row>
    <row r="151" spans="1:9">
      <c r="A151" s="98"/>
      <c r="B151" s="14"/>
      <c r="C151" s="14"/>
      <c r="D151" s="15"/>
      <c r="E151" s="99"/>
      <c r="F151" s="15"/>
      <c r="G151" s="15"/>
      <c r="H151" s="15"/>
      <c r="I151" s="15"/>
    </row>
    <row r="152" spans="1:9">
      <c r="A152" s="98"/>
      <c r="B152" s="14"/>
      <c r="C152" s="14"/>
      <c r="D152" s="15"/>
      <c r="E152" s="99"/>
      <c r="F152" s="15"/>
      <c r="G152" s="15"/>
      <c r="H152" s="15"/>
      <c r="I152" s="15"/>
    </row>
    <row r="153" spans="1:9">
      <c r="A153" s="98"/>
      <c r="B153" s="14"/>
      <c r="C153" s="14"/>
      <c r="D153" s="15"/>
      <c r="E153" s="99"/>
      <c r="F153" s="15"/>
      <c r="G153" s="15"/>
      <c r="H153" s="15"/>
      <c r="I153" s="15"/>
    </row>
    <row r="154" spans="1:9">
      <c r="A154" s="98"/>
      <c r="B154" s="14"/>
      <c r="C154" s="14"/>
      <c r="D154" s="15"/>
      <c r="E154" s="99"/>
      <c r="F154" s="15"/>
      <c r="G154" s="15"/>
      <c r="H154" s="15"/>
      <c r="I154" s="15"/>
    </row>
    <row r="155" spans="1:9">
      <c r="A155" s="98"/>
      <c r="B155" s="14"/>
      <c r="C155" s="14"/>
      <c r="D155" s="15"/>
      <c r="E155" s="99"/>
      <c r="F155" s="15"/>
      <c r="G155" s="15"/>
      <c r="H155" s="15"/>
      <c r="I155" s="15"/>
    </row>
    <row r="156" spans="1:9">
      <c r="A156" s="98"/>
      <c r="B156" s="14"/>
      <c r="C156" s="14"/>
      <c r="D156" s="15"/>
      <c r="E156" s="99"/>
      <c r="F156" s="15"/>
      <c r="G156" s="15"/>
      <c r="H156" s="15"/>
      <c r="I156" s="15"/>
    </row>
    <row r="157" spans="1:9">
      <c r="A157" s="98"/>
      <c r="B157" s="14"/>
      <c r="C157" s="14"/>
      <c r="D157" s="15"/>
      <c r="E157" s="99"/>
      <c r="F157" s="15"/>
      <c r="G157" s="15"/>
      <c r="H157" s="15"/>
      <c r="I157" s="15"/>
    </row>
    <row r="158" spans="1:9">
      <c r="A158" s="98"/>
      <c r="B158" s="14"/>
      <c r="C158" s="14"/>
      <c r="D158" s="15"/>
      <c r="E158" s="99"/>
      <c r="F158" s="15"/>
      <c r="G158" s="15"/>
      <c r="H158" s="15"/>
      <c r="I158" s="15"/>
    </row>
    <row r="159" spans="1:9">
      <c r="A159" s="98"/>
      <c r="B159" s="14"/>
      <c r="C159" s="14"/>
      <c r="D159" s="15"/>
      <c r="E159" s="99"/>
      <c r="F159" s="15"/>
      <c r="G159" s="15"/>
      <c r="H159" s="15"/>
      <c r="I159" s="15"/>
    </row>
    <row r="160" spans="1:9">
      <c r="A160" s="98"/>
      <c r="B160" s="14"/>
      <c r="C160" s="14"/>
      <c r="D160" s="15"/>
      <c r="E160" s="99"/>
      <c r="F160" s="15"/>
      <c r="G160" s="15"/>
      <c r="H160" s="15"/>
      <c r="I160" s="15"/>
    </row>
    <row r="161" spans="1:9">
      <c r="A161" s="98"/>
      <c r="B161" s="14"/>
      <c r="C161" s="14"/>
      <c r="D161" s="15"/>
      <c r="E161" s="99"/>
      <c r="F161" s="15"/>
      <c r="G161" s="15"/>
      <c r="H161" s="15"/>
      <c r="I161" s="15"/>
    </row>
    <row r="162" spans="1:9">
      <c r="A162" s="98"/>
      <c r="B162" s="14"/>
      <c r="C162" s="14"/>
      <c r="D162" s="15"/>
      <c r="E162" s="99"/>
      <c r="F162" s="15"/>
      <c r="G162" s="15"/>
      <c r="H162" s="15"/>
      <c r="I162" s="15"/>
    </row>
    <row r="163" spans="1:9">
      <c r="A163" s="98"/>
      <c r="B163" s="14"/>
      <c r="C163" s="14"/>
      <c r="D163" s="15"/>
      <c r="E163" s="99"/>
      <c r="F163" s="15"/>
      <c r="G163" s="15"/>
      <c r="H163" s="15"/>
      <c r="I163" s="15"/>
    </row>
    <row r="164" spans="1:9">
      <c r="A164" s="98"/>
      <c r="B164" s="14"/>
      <c r="C164" s="14"/>
      <c r="D164" s="15"/>
      <c r="E164" s="99"/>
      <c r="F164" s="15"/>
      <c r="G164" s="15"/>
      <c r="H164" s="15"/>
      <c r="I164" s="15"/>
    </row>
    <row r="165" spans="1:9">
      <c r="A165" s="98"/>
      <c r="B165" s="14"/>
      <c r="C165" s="14"/>
      <c r="D165" s="15"/>
      <c r="E165" s="99"/>
      <c r="F165" s="15"/>
      <c r="G165" s="15"/>
      <c r="H165" s="15"/>
      <c r="I165" s="15"/>
    </row>
    <row r="166" spans="1:9">
      <c r="A166" s="98"/>
      <c r="B166" s="14"/>
      <c r="C166" s="14"/>
      <c r="D166" s="15"/>
      <c r="E166" s="99"/>
      <c r="F166" s="15"/>
      <c r="G166" s="15"/>
      <c r="H166" s="15"/>
      <c r="I166" s="15"/>
    </row>
    <row r="167" spans="1:9">
      <c r="A167" s="98"/>
      <c r="B167" s="14"/>
      <c r="C167" s="14"/>
      <c r="D167" s="15"/>
      <c r="E167" s="99"/>
      <c r="F167" s="15"/>
      <c r="G167" s="15"/>
      <c r="H167" s="15"/>
      <c r="I167" s="15"/>
    </row>
    <row r="168" spans="1:9">
      <c r="A168" s="98"/>
      <c r="B168" s="14"/>
      <c r="C168" s="14"/>
      <c r="D168" s="15"/>
      <c r="E168" s="99"/>
      <c r="F168" s="15"/>
      <c r="G168" s="15"/>
      <c r="H168" s="15"/>
      <c r="I168" s="15"/>
    </row>
    <row r="169" spans="1:9">
      <c r="A169" s="98"/>
      <c r="B169" s="14"/>
      <c r="C169" s="14"/>
      <c r="D169" s="15"/>
      <c r="E169" s="99"/>
      <c r="F169" s="15"/>
      <c r="G169" s="15"/>
      <c r="H169" s="15"/>
      <c r="I169" s="15"/>
    </row>
    <row r="170" spans="1:9">
      <c r="A170" s="98"/>
      <c r="B170" s="14"/>
      <c r="C170" s="14"/>
      <c r="D170" s="15"/>
      <c r="E170" s="99"/>
      <c r="F170" s="15"/>
      <c r="G170" s="15"/>
      <c r="H170" s="15"/>
      <c r="I170" s="15"/>
    </row>
    <row r="171" spans="1:9">
      <c r="A171" s="98"/>
      <c r="B171" s="14"/>
      <c r="C171" s="14"/>
      <c r="D171" s="15"/>
      <c r="E171" s="99"/>
      <c r="F171" s="15"/>
      <c r="G171" s="15"/>
      <c r="H171" s="15"/>
      <c r="I171" s="15"/>
    </row>
    <row r="172" spans="1:9">
      <c r="A172" s="98"/>
      <c r="B172" s="14"/>
      <c r="C172" s="14"/>
      <c r="D172" s="15"/>
      <c r="E172" s="99"/>
      <c r="F172" s="15"/>
      <c r="G172" s="15"/>
      <c r="H172" s="15"/>
      <c r="I172" s="15"/>
    </row>
    <row r="173" spans="1:9">
      <c r="A173" s="98"/>
      <c r="B173" s="14"/>
      <c r="C173" s="14"/>
      <c r="D173" s="15"/>
      <c r="E173" s="99"/>
      <c r="F173" s="15"/>
      <c r="G173" s="15"/>
      <c r="H173" s="15"/>
      <c r="I173" s="15"/>
    </row>
    <row r="174" spans="1:9">
      <c r="A174" s="98"/>
      <c r="B174" s="14"/>
      <c r="C174" s="14"/>
      <c r="D174" s="15"/>
      <c r="E174" s="99"/>
      <c r="F174" s="15"/>
      <c r="G174" s="15"/>
      <c r="H174" s="15"/>
      <c r="I174" s="15"/>
    </row>
    <row r="175" spans="1:9">
      <c r="A175" s="98"/>
      <c r="B175" s="14"/>
      <c r="C175" s="14"/>
      <c r="D175" s="15"/>
      <c r="E175" s="99"/>
      <c r="F175" s="15"/>
      <c r="G175" s="15"/>
      <c r="H175" s="15"/>
      <c r="I175" s="15"/>
    </row>
    <row r="176" spans="1:9">
      <c r="A176" s="98"/>
      <c r="B176" s="14"/>
      <c r="C176" s="14"/>
      <c r="D176" s="15"/>
      <c r="E176" s="99"/>
      <c r="F176" s="15"/>
      <c r="G176" s="15"/>
      <c r="H176" s="15"/>
      <c r="I176" s="15"/>
    </row>
    <row r="177" spans="1:9">
      <c r="A177" s="98"/>
      <c r="B177" s="14"/>
      <c r="C177" s="14"/>
      <c r="D177" s="15"/>
      <c r="E177" s="99"/>
      <c r="F177" s="15"/>
      <c r="G177" s="15"/>
      <c r="H177" s="15"/>
      <c r="I177" s="15"/>
    </row>
    <row r="178" spans="1:9">
      <c r="A178" s="98"/>
      <c r="B178" s="14"/>
      <c r="C178" s="14"/>
      <c r="D178" s="15"/>
      <c r="E178" s="99"/>
      <c r="F178" s="15"/>
      <c r="G178" s="15"/>
      <c r="H178" s="15"/>
      <c r="I178" s="15"/>
    </row>
    <row r="179" spans="1:9">
      <c r="A179" s="98"/>
      <c r="B179" s="14"/>
      <c r="C179" s="14"/>
      <c r="D179" s="15"/>
      <c r="E179" s="99"/>
      <c r="F179" s="15"/>
      <c r="G179" s="15"/>
      <c r="H179" s="15"/>
      <c r="I179" s="15"/>
    </row>
    <row r="180" spans="1:9">
      <c r="A180" s="98"/>
      <c r="B180" s="14"/>
      <c r="C180" s="14"/>
      <c r="D180" s="15"/>
      <c r="E180" s="99"/>
      <c r="F180" s="15"/>
      <c r="G180" s="15"/>
      <c r="H180" s="15"/>
      <c r="I180" s="15"/>
    </row>
    <row r="181" spans="1:9">
      <c r="A181" s="98"/>
      <c r="B181" s="14"/>
      <c r="C181" s="14"/>
      <c r="D181" s="15"/>
      <c r="E181" s="99"/>
      <c r="F181" s="15"/>
      <c r="G181" s="15"/>
      <c r="H181" s="15"/>
      <c r="I181" s="15"/>
    </row>
    <row r="182" spans="1:9">
      <c r="A182" s="98"/>
      <c r="B182" s="14"/>
      <c r="C182" s="14"/>
      <c r="D182" s="15"/>
      <c r="E182" s="99"/>
      <c r="F182" s="15"/>
      <c r="G182" s="15"/>
      <c r="H182" s="15"/>
      <c r="I182" s="15"/>
    </row>
    <row r="183" spans="1:9">
      <c r="A183" s="98"/>
      <c r="B183" s="14"/>
      <c r="C183" s="14"/>
      <c r="D183" s="15"/>
      <c r="E183" s="99"/>
      <c r="F183" s="15"/>
      <c r="G183" s="15"/>
      <c r="H183" s="15"/>
      <c r="I183" s="15"/>
    </row>
    <row r="184" spans="1:9">
      <c r="A184" s="98"/>
      <c r="B184" s="14"/>
      <c r="C184" s="14"/>
      <c r="D184" s="15"/>
      <c r="E184" s="99"/>
      <c r="F184" s="15"/>
      <c r="G184" s="15"/>
      <c r="H184" s="15"/>
      <c r="I184" s="15"/>
    </row>
    <row r="185" spans="1:9">
      <c r="A185" s="98"/>
      <c r="B185" s="14"/>
      <c r="C185" s="14"/>
      <c r="D185" s="15"/>
      <c r="E185" s="99"/>
      <c r="F185" s="15"/>
      <c r="G185" s="15"/>
      <c r="H185" s="15"/>
      <c r="I185" s="15"/>
    </row>
    <row r="186" spans="1:9">
      <c r="A186" s="98"/>
      <c r="B186" s="14"/>
      <c r="C186" s="14"/>
      <c r="D186" s="15"/>
      <c r="E186" s="99"/>
      <c r="F186" s="15"/>
      <c r="G186" s="15"/>
      <c r="H186" s="15"/>
      <c r="I186" s="15"/>
    </row>
    <row r="187" spans="1:9">
      <c r="A187" s="98"/>
      <c r="B187" s="14"/>
      <c r="C187" s="14"/>
      <c r="D187" s="15"/>
      <c r="E187" s="99"/>
      <c r="F187" s="15"/>
      <c r="G187" s="15"/>
      <c r="H187" s="15"/>
      <c r="I187" s="15"/>
    </row>
    <row r="188" spans="1:9">
      <c r="A188" s="98"/>
      <c r="B188" s="14"/>
      <c r="C188" s="14"/>
      <c r="D188" s="15"/>
      <c r="E188" s="99"/>
      <c r="F188" s="15"/>
      <c r="G188" s="15"/>
      <c r="H188" s="15"/>
      <c r="I188" s="15"/>
    </row>
    <row r="189" spans="1:9">
      <c r="A189" s="98"/>
      <c r="B189" s="14"/>
      <c r="C189" s="14"/>
      <c r="D189" s="15"/>
      <c r="E189" s="99"/>
      <c r="F189" s="15"/>
      <c r="G189" s="15"/>
      <c r="H189" s="15"/>
      <c r="I189" s="15"/>
    </row>
    <row r="190" spans="1:9">
      <c r="A190" s="98"/>
      <c r="B190" s="14"/>
      <c r="C190" s="14"/>
      <c r="D190" s="15"/>
      <c r="E190" s="99"/>
      <c r="F190" s="15"/>
      <c r="G190" s="15"/>
      <c r="H190" s="15"/>
      <c r="I190" s="15"/>
    </row>
    <row r="191" spans="1:9">
      <c r="A191" s="98"/>
      <c r="B191" s="14"/>
      <c r="C191" s="14"/>
      <c r="D191" s="15"/>
      <c r="E191" s="99"/>
      <c r="F191" s="15"/>
      <c r="G191" s="15"/>
      <c r="H191" s="15"/>
      <c r="I191" s="15"/>
    </row>
    <row r="192" spans="1:9">
      <c r="A192" s="98"/>
      <c r="B192" s="14"/>
      <c r="C192" s="14"/>
      <c r="D192" s="15"/>
      <c r="E192" s="99"/>
      <c r="F192" s="15"/>
      <c r="G192" s="15"/>
      <c r="H192" s="15"/>
      <c r="I192" s="15"/>
    </row>
    <row r="193" spans="1:9">
      <c r="A193" s="98"/>
      <c r="B193" s="14"/>
      <c r="C193" s="14"/>
      <c r="D193" s="15"/>
      <c r="E193" s="99"/>
      <c r="F193" s="15"/>
      <c r="G193" s="15"/>
      <c r="H193" s="15"/>
      <c r="I193" s="15"/>
    </row>
    <row r="194" spans="1:9">
      <c r="A194" s="98"/>
      <c r="B194" s="14"/>
      <c r="C194" s="14"/>
      <c r="D194" s="15"/>
      <c r="E194" s="99"/>
      <c r="F194" s="15"/>
      <c r="G194" s="15"/>
      <c r="H194" s="15"/>
      <c r="I194" s="15"/>
    </row>
    <row r="195" spans="1:9">
      <c r="A195" s="98"/>
      <c r="B195" s="14"/>
      <c r="C195" s="14"/>
      <c r="D195" s="15"/>
      <c r="E195" s="99"/>
      <c r="F195" s="15"/>
      <c r="G195" s="15"/>
      <c r="H195" s="15"/>
      <c r="I195" s="15"/>
    </row>
    <row r="196" spans="1:9">
      <c r="A196" s="98"/>
      <c r="B196" s="14"/>
      <c r="C196" s="14"/>
      <c r="D196" s="15"/>
      <c r="E196" s="99"/>
      <c r="F196" s="15"/>
      <c r="G196" s="15"/>
      <c r="H196" s="15"/>
      <c r="I196" s="15"/>
    </row>
    <row r="197" spans="1:9">
      <c r="A197" s="98"/>
      <c r="B197" s="14"/>
      <c r="C197" s="14"/>
      <c r="D197" s="15"/>
      <c r="E197" s="99"/>
      <c r="F197" s="15"/>
      <c r="G197" s="15"/>
      <c r="H197" s="15"/>
      <c r="I197" s="15"/>
    </row>
    <row r="198" spans="1:9">
      <c r="A198" s="98"/>
      <c r="B198" s="14"/>
      <c r="C198" s="14"/>
      <c r="D198" s="15"/>
      <c r="E198" s="99"/>
      <c r="F198" s="15"/>
      <c r="G198" s="15"/>
      <c r="H198" s="15"/>
      <c r="I198" s="15"/>
    </row>
    <row r="199" spans="1:9">
      <c r="A199" s="98"/>
      <c r="B199" s="14"/>
      <c r="C199" s="14"/>
      <c r="D199" s="15"/>
      <c r="E199" s="99"/>
      <c r="F199" s="15"/>
      <c r="G199" s="15"/>
      <c r="H199" s="15"/>
      <c r="I199" s="15"/>
    </row>
    <row r="200" spans="1:9">
      <c r="A200" s="98"/>
      <c r="B200" s="14"/>
      <c r="C200" s="14"/>
      <c r="D200" s="15"/>
      <c r="E200" s="99"/>
      <c r="F200" s="15"/>
      <c r="G200" s="15"/>
      <c r="H200" s="15"/>
      <c r="I200" s="15"/>
    </row>
    <row r="201" spans="1:9">
      <c r="A201" s="98"/>
      <c r="B201" s="14"/>
      <c r="C201" s="14"/>
      <c r="D201" s="15"/>
      <c r="E201" s="99"/>
      <c r="F201" s="15"/>
      <c r="G201" s="15"/>
      <c r="H201" s="15"/>
      <c r="I201" s="15"/>
    </row>
    <row r="202" spans="1:9">
      <c r="A202" s="98"/>
      <c r="B202" s="14"/>
      <c r="C202" s="14"/>
      <c r="D202" s="15"/>
      <c r="E202" s="99"/>
      <c r="F202" s="15"/>
      <c r="G202" s="15"/>
      <c r="H202" s="15"/>
      <c r="I202" s="15"/>
    </row>
    <row r="203" spans="1:9">
      <c r="A203" s="98"/>
      <c r="B203" s="14"/>
      <c r="C203" s="14"/>
      <c r="D203" s="15"/>
      <c r="E203" s="99"/>
      <c r="F203" s="15"/>
      <c r="G203" s="15"/>
      <c r="H203" s="15"/>
      <c r="I203" s="15"/>
    </row>
    <row r="204" spans="1:9">
      <c r="A204" s="98"/>
      <c r="B204" s="14"/>
      <c r="C204" s="14"/>
      <c r="D204" s="15"/>
      <c r="E204" s="99"/>
      <c r="F204" s="15"/>
      <c r="G204" s="15"/>
      <c r="H204" s="15"/>
      <c r="I204" s="15"/>
    </row>
    <row r="205" spans="1:9">
      <c r="A205" s="98"/>
      <c r="B205" s="14"/>
      <c r="C205" s="14"/>
      <c r="D205" s="15"/>
      <c r="E205" s="99"/>
      <c r="F205" s="15"/>
      <c r="G205" s="15"/>
      <c r="H205" s="15"/>
      <c r="I205" s="15"/>
    </row>
    <row r="206" spans="1:9">
      <c r="A206" s="98"/>
      <c r="B206" s="14"/>
      <c r="C206" s="14"/>
      <c r="D206" s="15"/>
      <c r="E206" s="99"/>
      <c r="F206" s="15"/>
      <c r="G206" s="15"/>
      <c r="H206" s="15"/>
      <c r="I206" s="15"/>
    </row>
    <row r="207" spans="1:9">
      <c r="A207" s="98"/>
      <c r="B207" s="14"/>
      <c r="C207" s="14"/>
      <c r="D207" s="15"/>
      <c r="E207" s="99"/>
      <c r="F207" s="15"/>
      <c r="G207" s="15"/>
      <c r="H207" s="15"/>
      <c r="I207" s="15"/>
    </row>
    <row r="208" spans="1:9">
      <c r="A208" s="98"/>
      <c r="B208" s="14"/>
      <c r="C208" s="14"/>
      <c r="D208" s="15"/>
      <c r="E208" s="99"/>
      <c r="F208" s="15"/>
      <c r="G208" s="15"/>
      <c r="H208" s="15"/>
      <c r="I208" s="15"/>
    </row>
    <row r="209" spans="1:9">
      <c r="A209" s="98"/>
      <c r="B209" s="14"/>
      <c r="C209" s="14"/>
      <c r="D209" s="15"/>
      <c r="E209" s="99"/>
      <c r="F209" s="15"/>
      <c r="G209" s="15"/>
      <c r="H209" s="15"/>
      <c r="I209" s="15"/>
    </row>
    <row r="210" spans="1:9">
      <c r="A210" s="98"/>
      <c r="B210" s="14"/>
      <c r="C210" s="14"/>
      <c r="D210" s="15"/>
      <c r="E210" s="99"/>
      <c r="F210" s="15"/>
      <c r="G210" s="15"/>
      <c r="H210" s="15"/>
      <c r="I210" s="15"/>
    </row>
    <row r="211" spans="1:9">
      <c r="A211" s="98"/>
      <c r="B211" s="14"/>
      <c r="C211" s="14"/>
      <c r="D211" s="15"/>
      <c r="E211" s="99"/>
      <c r="F211" s="15"/>
      <c r="G211" s="15"/>
      <c r="H211" s="15"/>
      <c r="I211" s="15"/>
    </row>
    <row r="212" spans="1:9">
      <c r="A212" s="98"/>
      <c r="B212" s="14"/>
      <c r="C212" s="14"/>
      <c r="D212" s="15"/>
      <c r="E212" s="99"/>
      <c r="F212" s="15"/>
      <c r="G212" s="15"/>
      <c r="H212" s="15"/>
      <c r="I212" s="15"/>
    </row>
    <row r="213" spans="1:9">
      <c r="A213" s="98"/>
      <c r="B213" s="14"/>
      <c r="C213" s="14"/>
      <c r="D213" s="15"/>
      <c r="E213" s="99"/>
      <c r="F213" s="15"/>
      <c r="G213" s="15"/>
      <c r="H213" s="15"/>
      <c r="I213" s="15"/>
    </row>
    <row r="214" spans="1:9">
      <c r="A214" s="98"/>
      <c r="B214" s="14"/>
      <c r="C214" s="14"/>
      <c r="D214" s="15"/>
      <c r="E214" s="99"/>
      <c r="F214" s="15"/>
      <c r="G214" s="15"/>
      <c r="H214" s="15"/>
      <c r="I214" s="15"/>
    </row>
    <row r="215" spans="1:9">
      <c r="A215" s="98"/>
      <c r="B215" s="14"/>
      <c r="C215" s="14"/>
      <c r="D215" s="15"/>
      <c r="E215" s="99"/>
      <c r="F215" s="15"/>
      <c r="G215" s="15"/>
      <c r="H215" s="15"/>
      <c r="I215" s="15"/>
    </row>
    <row r="216" spans="1:9">
      <c r="A216" s="98"/>
      <c r="B216" s="14"/>
      <c r="C216" s="14"/>
      <c r="D216" s="15"/>
      <c r="E216" s="99"/>
      <c r="F216" s="15"/>
      <c r="G216" s="15"/>
      <c r="H216" s="15"/>
      <c r="I216" s="15"/>
    </row>
    <row r="217" spans="1:9">
      <c r="A217" s="98"/>
      <c r="B217" s="14"/>
      <c r="C217" s="14"/>
      <c r="D217" s="15"/>
      <c r="E217" s="99"/>
      <c r="F217" s="15"/>
      <c r="G217" s="15"/>
      <c r="H217" s="15"/>
      <c r="I217" s="15"/>
    </row>
    <row r="218" spans="1:9">
      <c r="A218" s="98"/>
      <c r="B218" s="14"/>
      <c r="C218" s="14"/>
      <c r="D218" s="15"/>
      <c r="E218" s="99"/>
      <c r="F218" s="15"/>
      <c r="G218" s="15"/>
      <c r="H218" s="15"/>
      <c r="I218" s="15"/>
    </row>
    <row r="219" spans="1:9">
      <c r="A219" s="98"/>
      <c r="B219" s="14"/>
      <c r="C219" s="14"/>
      <c r="D219" s="15"/>
      <c r="E219" s="99"/>
      <c r="F219" s="15"/>
      <c r="G219" s="15"/>
      <c r="H219" s="15"/>
      <c r="I219" s="15"/>
    </row>
    <row r="220" spans="1:9">
      <c r="A220" s="98"/>
      <c r="B220" s="14"/>
      <c r="C220" s="14"/>
      <c r="D220" s="15"/>
      <c r="E220" s="99"/>
      <c r="F220" s="15"/>
      <c r="G220" s="15"/>
      <c r="H220" s="15"/>
      <c r="I220" s="15"/>
    </row>
    <row r="221" spans="1:9">
      <c r="A221" s="98"/>
      <c r="B221" s="14"/>
      <c r="C221" s="14"/>
      <c r="D221" s="15"/>
      <c r="E221" s="99"/>
      <c r="F221" s="15"/>
      <c r="G221" s="15"/>
      <c r="H221" s="15"/>
      <c r="I221" s="15"/>
    </row>
  </sheetData>
  <sheetProtection formatCells="0" formatColumns="0" formatRows="0" insertColumns="0" insertRows="0" insertHyperlinks="0" deleteColumns="0" deleteRows="0" sort="0" autoFilter="0" pivotTables="0"/>
  <autoFilter ref="A11:K59" xr:uid="{00000000-0001-0000-0000-000000000000}">
    <filterColumn colId="7" showButton="0"/>
    <filterColumn colId="9" showButton="0"/>
    <filterColumn colId="10" showButton="0"/>
  </autoFilter>
  <dataConsolidate/>
  <mergeCells count="104">
    <mergeCell ref="J55:J58"/>
    <mergeCell ref="K51:K54"/>
    <mergeCell ref="A59:I59"/>
    <mergeCell ref="K55:K58"/>
    <mergeCell ref="A55:A58"/>
    <mergeCell ref="B55:B58"/>
    <mergeCell ref="C55:C58"/>
    <mergeCell ref="D55:D58"/>
    <mergeCell ref="E55:E58"/>
    <mergeCell ref="A51:A54"/>
    <mergeCell ref="B51:B54"/>
    <mergeCell ref="C51:C54"/>
    <mergeCell ref="D51:D54"/>
    <mergeCell ref="E51:E54"/>
    <mergeCell ref="K47:K50"/>
    <mergeCell ref="J47:J50"/>
    <mergeCell ref="J51:J54"/>
    <mergeCell ref="A47:A50"/>
    <mergeCell ref="B47:B50"/>
    <mergeCell ref="C47:C50"/>
    <mergeCell ref="D47:D50"/>
    <mergeCell ref="E47:E50"/>
    <mergeCell ref="K43:K46"/>
    <mergeCell ref="J43:J46"/>
    <mergeCell ref="A43:A46"/>
    <mergeCell ref="B43:B46"/>
    <mergeCell ref="C43:C46"/>
    <mergeCell ref="D43:D46"/>
    <mergeCell ref="E43:E46"/>
    <mergeCell ref="J39:J42"/>
    <mergeCell ref="A39:A42"/>
    <mergeCell ref="B39:B42"/>
    <mergeCell ref="C39:C42"/>
    <mergeCell ref="D39:D42"/>
    <mergeCell ref="E39:E42"/>
    <mergeCell ref="K35:K38"/>
    <mergeCell ref="K39:K42"/>
    <mergeCell ref="K32:K34"/>
    <mergeCell ref="J35:J38"/>
    <mergeCell ref="J32:J34"/>
    <mergeCell ref="A32:A34"/>
    <mergeCell ref="B32:B34"/>
    <mergeCell ref="C32:C34"/>
    <mergeCell ref="D32:D34"/>
    <mergeCell ref="E32:E34"/>
    <mergeCell ref="A35:A38"/>
    <mergeCell ref="B35:B38"/>
    <mergeCell ref="C35:C38"/>
    <mergeCell ref="D35:D38"/>
    <mergeCell ref="E35:E38"/>
    <mergeCell ref="K24:K27"/>
    <mergeCell ref="K28:K31"/>
    <mergeCell ref="J28:J31"/>
    <mergeCell ref="J24:J27"/>
    <mergeCell ref="A24:A27"/>
    <mergeCell ref="B24:B27"/>
    <mergeCell ref="C24:C27"/>
    <mergeCell ref="D24:D27"/>
    <mergeCell ref="E24:E27"/>
    <mergeCell ref="A28:A31"/>
    <mergeCell ref="B28:B31"/>
    <mergeCell ref="C28:C31"/>
    <mergeCell ref="D28:D31"/>
    <mergeCell ref="E28:E31"/>
    <mergeCell ref="K17:K20"/>
    <mergeCell ref="K21:K23"/>
    <mergeCell ref="J21:J23"/>
    <mergeCell ref="J17:J20"/>
    <mergeCell ref="A21:A23"/>
    <mergeCell ref="B21:B23"/>
    <mergeCell ref="C21:C23"/>
    <mergeCell ref="D21:D23"/>
    <mergeCell ref="E21:E23"/>
    <mergeCell ref="A17:A20"/>
    <mergeCell ref="B17:B20"/>
    <mergeCell ref="C17:C20"/>
    <mergeCell ref="D17:D20"/>
    <mergeCell ref="E17:E20"/>
    <mergeCell ref="K12:K13"/>
    <mergeCell ref="J11:K11"/>
    <mergeCell ref="J14:J16"/>
    <mergeCell ref="K14:K16"/>
    <mergeCell ref="A14:A16"/>
    <mergeCell ref="B14:B16"/>
    <mergeCell ref="C14:C16"/>
    <mergeCell ref="D14:D16"/>
    <mergeCell ref="E14:E16"/>
    <mergeCell ref="B9:C9"/>
    <mergeCell ref="A11:A13"/>
    <mergeCell ref="B11:B13"/>
    <mergeCell ref="C11:C13"/>
    <mergeCell ref="D11:D13"/>
    <mergeCell ref="E11:E13"/>
    <mergeCell ref="A1:A3"/>
    <mergeCell ref="B1:K2"/>
    <mergeCell ref="B3:K3"/>
    <mergeCell ref="A6:A8"/>
    <mergeCell ref="B6:D6"/>
    <mergeCell ref="B7:C7"/>
    <mergeCell ref="B8:C8"/>
    <mergeCell ref="J12:J13"/>
    <mergeCell ref="F11:F13"/>
    <mergeCell ref="G11:G13"/>
    <mergeCell ref="H11:I12"/>
  </mergeCells>
  <dataValidations count="1">
    <dataValidation allowBlank="1" showInputMessage="1" showErrorMessage="1" prompt="Fecha de seguimiento al Plan" sqref="A6:A8" xr:uid="{64D417A3-8A52-4902-9E3D-5DE5CB89F640}"/>
  </dataValidations>
  <printOptions horizontalCentered="1"/>
  <pageMargins left="0.78740157480314965" right="0.78740157480314965" top="1.1811023622047245" bottom="1.1811023622047245" header="0.31496062992125984" footer="0.31496062992125984"/>
  <pageSetup paperSize="5" scale="42" orientation="landscape" horizontalDpi="4294967294" verticalDpi="4294967294" r:id="rId1"/>
  <drawing r:id="rId2"/>
  <legacyDrawingHF r:id="rId3"/>
  <extLst>
    <ext xmlns:x14="http://schemas.microsoft.com/office/spreadsheetml/2009/9/main" uri="{78C0D931-6437-407d-A8EE-F0AAD7539E65}">
      <x14:conditionalFormattings>
        <x14:conditionalFormatting xmlns:xm="http://schemas.microsoft.com/office/excel/2006/main">
          <x14:cfRule type="iconSet" priority="1" id="{E7B4138D-E855-477B-90E5-9BC12BC3C10B}">
            <x14:iconSet showValue="0" custom="1">
              <x14:cfvo type="percent">
                <xm:f>0</xm:f>
              </x14:cfvo>
              <x14:cfvo type="num">
                <xm:f>2</xm:f>
              </x14:cfvo>
              <x14:cfvo type="num">
                <xm:f>30</xm:f>
              </x14:cfvo>
              <x14:cfIcon iconSet="3Arrows" iconId="1"/>
              <x14:cfIcon iconSet="3Symbols2" iconId="2"/>
              <x14:cfIcon iconSet="3TrafficLights1" iconId="2"/>
            </x14:iconSet>
          </x14:cfRule>
          <xm:sqref>D7:D9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ormato xmlns="a66d31cd-6a21-48cf-8d99-77259fc4d614">Excel</Formato>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9AEB6FA12B4AAE45B7B5EADF3297CF1A" ma:contentTypeVersion="2" ma:contentTypeDescription="Crear nuevo documento." ma:contentTypeScope="" ma:versionID="bdc6fb96e6d6624e0c1b541937b1671e">
  <xsd:schema xmlns:xsd="http://www.w3.org/2001/XMLSchema" xmlns:xs="http://www.w3.org/2001/XMLSchema" xmlns:p="http://schemas.microsoft.com/office/2006/metadata/properties" xmlns:ns2="a66d31cd-6a21-48cf-8d99-77259fc4d614" xmlns:ns3="31f66656-7ebe-412e-89f3-865ca9452852" targetNamespace="http://schemas.microsoft.com/office/2006/metadata/properties" ma:root="true" ma:fieldsID="a3259000fa0d1f18cd15d8ce91777bbb" ns2:_="" ns3:_="">
    <xsd:import namespace="a66d31cd-6a21-48cf-8d99-77259fc4d614"/>
    <xsd:import namespace="31f66656-7ebe-412e-89f3-865ca9452852"/>
    <xsd:element name="properties">
      <xsd:complexType>
        <xsd:sequence>
          <xsd:element name="documentManagement">
            <xsd:complexType>
              <xsd:all>
                <xsd:element ref="ns2:Formato"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6d31cd-6a21-48cf-8d99-77259fc4d614" elementFormDefault="qualified">
    <xsd:import namespace="http://schemas.microsoft.com/office/2006/documentManagement/types"/>
    <xsd:import namespace="http://schemas.microsoft.com/office/infopath/2007/PartnerControls"/>
    <xsd:element name="Formato" ma:index="8" nillable="true" ma:displayName="Formato" ma:internalName="Format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f66656-7ebe-412e-89f3-865ca9452852" elementFormDefault="qualified">
    <xsd:import namespace="http://schemas.microsoft.com/office/2006/documentManagement/types"/>
    <xsd:import namespace="http://schemas.microsoft.com/office/infopath/2007/PartnerControls"/>
    <xsd:element name="SharedWithUsers" ma:index="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7B2F14-0637-4336-AADA-7C81977DF1F5}">
  <ds:schemaRefs>
    <ds:schemaRef ds:uri="http://purl.org/dc/terms/"/>
    <ds:schemaRef ds:uri="http://schemas.openxmlformats.org/package/2006/metadata/core-properties"/>
    <ds:schemaRef ds:uri="67c063a4-73bd-4822-ba84-e6b7f52bc95f"/>
    <ds:schemaRef ds:uri="http://purl.org/dc/dcmitype/"/>
    <ds:schemaRef ds:uri="http://purl.org/dc/elements/1.1/"/>
    <ds:schemaRef ds:uri="http://www.w3.org/XML/1998/namespace"/>
    <ds:schemaRef ds:uri="847a7c1c-abb7-40b7-9456-90bd362facb9"/>
    <ds:schemaRef ds:uri="http://schemas.microsoft.com/office/2006/documentManagement/type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E9AF2350-76A6-46F2-B362-B1B72AC6D0C7}"/>
</file>

<file path=customXml/itemProps3.xml><?xml version="1.0" encoding="utf-8"?>
<ds:datastoreItem xmlns:ds="http://schemas.openxmlformats.org/officeDocument/2006/customXml" ds:itemID="{13A1C6E6-5FED-47C7-A8A4-21A2DFE2C43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Portada</vt:lpstr>
      <vt:lpstr>Normatividad</vt:lpstr>
      <vt:lpstr>Plan Institucional de Archivos</vt:lpstr>
      <vt:lpstr>Plan Anual de Adquisiciones</vt:lpstr>
      <vt:lpstr>Plan Estratégico de Talento Hum</vt:lpstr>
      <vt:lpstr>Plan Institucional de Capacitac</vt:lpstr>
      <vt:lpstr>Plan de Incentivos Instituciona</vt:lpstr>
      <vt:lpstr>Plan de Trabajo Anual en Seguri</vt:lpstr>
      <vt:lpstr>Plan Anticorrupción y de Atenci</vt:lpstr>
      <vt:lpstr>Plan de Tratamiento de Riesgos </vt:lpstr>
      <vt:lpstr>Plan de Seguridad y Privacidad </vt:lpstr>
      <vt:lpstr>Plan Estratégico</vt:lpstr>
      <vt:lpstr>Plan Institucional de Gesti</vt:lpstr>
      <vt:lpstr>Plan Estadístico</vt:lpstr>
      <vt:lpstr>Normatividad!Área_de_impresión</vt:lpstr>
      <vt:lpstr>'Plan Anticorrupción y de Atenci'!Área_de_impresión</vt:lpstr>
      <vt:lpstr>'Plan de Incentivos Instituciona'!Área_de_impresión</vt:lpstr>
      <vt:lpstr>'Plan de Seguridad y Privacidad '!Área_de_impresión</vt:lpstr>
      <vt:lpstr>'Plan de Trabajo Anual en Seguri'!Área_de_impresión</vt:lpstr>
      <vt:lpstr>'Plan de Tratamiento de Riesgos '!Área_de_impresión</vt:lpstr>
      <vt:lpstr>'Plan Estadístico'!Área_de_impresión</vt:lpstr>
      <vt:lpstr>'Plan Estratégico'!Área_de_impresión</vt:lpstr>
      <vt:lpstr>'Plan Institucional de Capacitac'!Área_de_impresión</vt:lpstr>
      <vt:lpstr>'Plan Institucional de Gesti'!Área_de_impresión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de Acción Institucional 2024 V. 3</dc:title>
  <dc:subject/>
  <dc:creator>Liliana Valenzuela Rivera</dc:creator>
  <cp:keywords/>
  <dc:description/>
  <cp:lastModifiedBy>Alvaro Daniel Marquez Espriella</cp:lastModifiedBy>
  <cp:revision/>
  <cp:lastPrinted>2024-01-18T19:40:16Z</cp:lastPrinted>
  <dcterms:created xsi:type="dcterms:W3CDTF">2021-01-25T16:27:20Z</dcterms:created>
  <dcterms:modified xsi:type="dcterms:W3CDTF">2024-04-15T15:48:49Z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0x0101009AEB6FA12B4AAE45B7B5EADF3297CF1A</vt:lpwstr>
  </property>
  <property fmtid="{D5CDD505-2E9C-101B-9397-08002B2CF9AE}" pid="3" name="MediaServiceImageTags">
    <vt:lpwstr/>
  </property>
</Properties>
</file>